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6" firstSheet="11" activeTab="13"/>
  </bookViews>
  <sheets>
    <sheet name="Характеристика" sheetId="1" state="hidden" r:id="rId1"/>
    <sheet name="Акт хронометража" sheetId="2" state="hidden" r:id="rId2"/>
    <sheet name="Накладные" sheetId="3" state="hidden" r:id="rId3"/>
    <sheet name="З.п за 1 мин" sheetId="4" state="hidden" r:id="rId4"/>
    <sheet name="Зарплата" sheetId="5" state="hidden" r:id="rId5"/>
    <sheet name="ПK бел." sheetId="6" state="hidden" r:id="rId6"/>
    <sheet name="ПK ин.гр." sheetId="7" state="hidden" r:id="rId7"/>
    <sheet name="ПK ин.пост." sheetId="8" state="hidden" r:id="rId8"/>
    <sheet name="Информация бел." sheetId="9" state="hidden" r:id="rId9"/>
    <sheet name="Информация ин.гр." sheetId="10" state="hidden" r:id="rId10"/>
    <sheet name="Информация ин.пост." sheetId="11" state="hidden" r:id="rId11"/>
    <sheet name="№404  бел." sheetId="12" r:id="rId12"/>
    <sheet name="№405 ин." sheetId="13" r:id="rId13"/>
    <sheet name="№406 ин. пост." sheetId="14" r:id="rId14"/>
  </sheets>
  <externalReferences>
    <externalReference r:id="rId17"/>
  </externalReferences>
  <definedNames>
    <definedName name="_xlfn.CEILING.PRECISE" hidden="1">#NAME?</definedName>
    <definedName name="_xlnm.Print_Area" localSheetId="11">'№404  бел.'!$A$1:$F$18</definedName>
    <definedName name="_xlnm.Print_Area" localSheetId="12">'№405 ин.'!$A$1:$F$18</definedName>
    <definedName name="_xlnm.Print_Area" localSheetId="13">'№406 ин. пост.'!$A$1:$F$18</definedName>
    <definedName name="_xlnm.Print_Area" localSheetId="1">'Акт хронометража'!$A$1:$E$69</definedName>
    <definedName name="_xlnm.Print_Area" localSheetId="3">'З.п за 1 мин'!$A$1:$L$21</definedName>
    <definedName name="_xlnm.Print_Area" localSheetId="8">'Информация бел.'!$A$1:$I$19</definedName>
    <definedName name="_xlnm.Print_Area" localSheetId="9">'Информация ин.гр.'!$A$1:$I$19</definedName>
    <definedName name="_xlnm.Print_Area" localSheetId="10">'Информация ин.пост.'!$A$1:$I$19</definedName>
    <definedName name="_xlnm.Print_Area" localSheetId="2">'Накладные'!$A$1:$D$51</definedName>
    <definedName name="_xlnm.Print_Area" localSheetId="5">'ПK бел.'!$A$1:$C$36</definedName>
    <definedName name="_xlnm.Print_Area" localSheetId="6">'ПK ин.гр.'!$A$1:$C$36</definedName>
    <definedName name="_xlnm.Print_Area" localSheetId="7">'ПK ин.пост.'!$A$1:$C$36</definedName>
    <definedName name="_xlnm.Print_Area" localSheetId="0">'Характеристика'!$A$1:$F$17</definedName>
  </definedNames>
  <calcPr fullCalcOnLoad="1"/>
</workbook>
</file>

<file path=xl/sharedStrings.xml><?xml version="1.0" encoding="utf-8"?>
<sst xmlns="http://schemas.openxmlformats.org/spreadsheetml/2006/main" count="485" uniqueCount="213">
  <si>
    <t>Единица измерения</t>
  </si>
  <si>
    <t>3.</t>
  </si>
  <si>
    <t>УТВЕРЖДАЮ</t>
  </si>
  <si>
    <t>Главный врач</t>
  </si>
  <si>
    <t>УЗ "Пинская центральная</t>
  </si>
  <si>
    <t>поликлиника"</t>
  </si>
  <si>
    <t>№</t>
  </si>
  <si>
    <t>1.</t>
  </si>
  <si>
    <t xml:space="preserve">Заработная плата управленческого и вспомогательного персонала </t>
  </si>
  <si>
    <t>2.</t>
  </si>
  <si>
    <t>Начисления на оплату труда</t>
  </si>
  <si>
    <t>Аренда зданий,сооружений и оборудования</t>
  </si>
  <si>
    <t>4.</t>
  </si>
  <si>
    <t>Эксплуатационные расходы по содержанию зданий,сооружений,оборудования и т.п.</t>
  </si>
  <si>
    <t>5.</t>
  </si>
  <si>
    <t>Оплата коммунальных услуг</t>
  </si>
  <si>
    <t>прочие коммунальные расходы</t>
  </si>
  <si>
    <t>6.</t>
  </si>
  <si>
    <t>Плата стороннним организациям за обеспечение противопожарной и сторожевой охраны</t>
  </si>
  <si>
    <t>7.</t>
  </si>
  <si>
    <t>Оплата услуг связи</t>
  </si>
  <si>
    <t>8.</t>
  </si>
  <si>
    <t>Плата за кредиты и услуги банка</t>
  </si>
  <si>
    <t>9.</t>
  </si>
  <si>
    <t>Амортизация зданий,сооружений</t>
  </si>
  <si>
    <t>10.</t>
  </si>
  <si>
    <t>Оплата консультативных и информационных услуг</t>
  </si>
  <si>
    <t>11.</t>
  </si>
  <si>
    <t>Приобретение канцелярских принадлежностей, материалов и предметов для текущих и хозяйственных нужд</t>
  </si>
  <si>
    <t>12.</t>
  </si>
  <si>
    <t>13.</t>
  </si>
  <si>
    <t>Плата за ремонт и техобслуживание сантехнического оборудования</t>
  </si>
  <si>
    <t>14.</t>
  </si>
  <si>
    <t>15.</t>
  </si>
  <si>
    <t>Командировочные расходы</t>
  </si>
  <si>
    <t>16.</t>
  </si>
  <si>
    <t>17.</t>
  </si>
  <si>
    <t>Прочие расходы</t>
  </si>
  <si>
    <t>18.</t>
  </si>
  <si>
    <t>ИТОГО:</t>
  </si>
  <si>
    <t>19.</t>
  </si>
  <si>
    <t>Основная зарплата за соответствующий период</t>
  </si>
  <si>
    <t>20.</t>
  </si>
  <si>
    <t>Расчет</t>
  </si>
  <si>
    <t>дополнительного фонда оплаты труда</t>
  </si>
  <si>
    <t>(для основного персонала)</t>
  </si>
  <si>
    <t>№ п/п</t>
  </si>
  <si>
    <t xml:space="preserve">Содержание </t>
  </si>
  <si>
    <t>Уровень дополнительной заработной платы, %</t>
  </si>
  <si>
    <t>С.М.Лозюк</t>
  </si>
  <si>
    <t>Экономист</t>
  </si>
  <si>
    <t>РАСЧЁТ</t>
  </si>
  <si>
    <t>заработной платы специалистов за одну минуту</t>
  </si>
  <si>
    <t>Главный бухгалтер</t>
  </si>
  <si>
    <t xml:space="preserve"> </t>
  </si>
  <si>
    <t>Специалисты</t>
  </si>
  <si>
    <t>Наименование статей затрат</t>
  </si>
  <si>
    <t>Основная заработная плата</t>
  </si>
  <si>
    <t>отчисления в Фонд социальной защиты населения Министерства труда и социальной защиты Республики Беларусь,34 %</t>
  </si>
  <si>
    <t>Амортизация мед/оборудования</t>
  </si>
  <si>
    <t>Себестоимость услуги</t>
  </si>
  <si>
    <t>Рентабельность к себестоимости,%</t>
  </si>
  <si>
    <t>Прибыль</t>
  </si>
  <si>
    <t>Итого</t>
  </si>
  <si>
    <t>Тариф без налога на добавленную стоимость</t>
  </si>
  <si>
    <t>Тариф с учетом округления</t>
  </si>
  <si>
    <t>оказываемые УЗ "Пинская центральная поликлиника"</t>
  </si>
  <si>
    <t>Наименование услуги</t>
  </si>
  <si>
    <t>Характеристика работ</t>
  </si>
  <si>
    <t>АКТ ХРОНОМЕТРАЖА</t>
  </si>
  <si>
    <t>Комиссия в составе:</t>
  </si>
  <si>
    <t>определила следующие нормы времени для выполняемых услуг:</t>
  </si>
  <si>
    <t>Затраты рабочего времени (мин)</t>
  </si>
  <si>
    <t xml:space="preserve">РАСЧЁТ </t>
  </si>
  <si>
    <t xml:space="preserve">УЗ "Пинская центральная поликлиника" </t>
  </si>
  <si>
    <t>Начисления на оплату труда (к пункту 1):</t>
  </si>
  <si>
    <t>2.1</t>
  </si>
  <si>
    <t>Отчисления в фонд социальной защиты населения Министерства труда и социальной защиты Республики Беларусь, 34%</t>
  </si>
  <si>
    <t>2.2</t>
  </si>
  <si>
    <t>В том числе:</t>
  </si>
  <si>
    <t>5.1</t>
  </si>
  <si>
    <t>за потребление тепловой энергии</t>
  </si>
  <si>
    <t>5.2</t>
  </si>
  <si>
    <t>за потребление электрической энергия</t>
  </si>
  <si>
    <t>5.3</t>
  </si>
  <si>
    <t xml:space="preserve">                  </t>
  </si>
  <si>
    <t>Плата за ремонт и техобслуживание медицинского оборудования</t>
  </si>
  <si>
    <t>Оплата текущего ремонта зданий, сооружений</t>
  </si>
  <si>
    <t>Транспортные расходы</t>
  </si>
  <si>
    <t>Процент накладных расходов (стр.18/стр.19*100), %</t>
  </si>
  <si>
    <t>заработной платы специалистов</t>
  </si>
  <si>
    <t>Норма времени, мин.</t>
  </si>
  <si>
    <t>Должност специалиста, оказывающего платную медицинскую услугу</t>
  </si>
  <si>
    <t>Заработная плата специалиста за 1 мин.,руб.</t>
  </si>
  <si>
    <t>Заработная плата специалиста,руб.</t>
  </si>
  <si>
    <t xml:space="preserve">Плановая калькуляция </t>
  </si>
  <si>
    <t>3.1</t>
  </si>
  <si>
    <t>3.2</t>
  </si>
  <si>
    <t>С.М. Лозюк</t>
  </si>
  <si>
    <t>Тариф без НДС, руб.</t>
  </si>
  <si>
    <t>филиал "Межрайонный психоневрологический диспансер"</t>
  </si>
  <si>
    <t>сеанс</t>
  </si>
  <si>
    <t>Специалисты, оказывающие платную медицинскую услугу</t>
  </si>
  <si>
    <t>Норма времени (мин)</t>
  </si>
  <si>
    <t>психолог</t>
  </si>
  <si>
    <t xml:space="preserve"> филиал "Межрайонный психоневрологический диспансер"</t>
  </si>
  <si>
    <t>Гл.бухгалтер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</si>
  <si>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</si>
  <si>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Психолог</t>
  </si>
  <si>
    <t>Заместитель главного врача по амбулаторно-поликлинической работе</t>
  </si>
  <si>
    <t xml:space="preserve">Зав. филиалом </t>
  </si>
  <si>
    <t>зав. филиалом</t>
  </si>
  <si>
    <t xml:space="preserve">экономист      </t>
  </si>
  <si>
    <t>,</t>
  </si>
  <si>
    <t xml:space="preserve">Главный врач </t>
  </si>
  <si>
    <t xml:space="preserve"> поликлиника"</t>
  </si>
  <si>
    <t>Примечание:</t>
  </si>
  <si>
    <t xml:space="preserve">         </t>
  </si>
  <si>
    <t>Зав. филиалом</t>
  </si>
  <si>
    <t xml:space="preserve">Тариф , в руб. </t>
  </si>
  <si>
    <t>утвержденный</t>
  </si>
  <si>
    <t>без учета НДС</t>
  </si>
  <si>
    <t>с учетом НДС</t>
  </si>
  <si>
    <t>Примечание: В  тарифах  не  учтена  стоимость  лекарственных  средств изделий  медицинского  назначения и других материалов, которые оплачиваются заказчиком. Графы  6, 7, 8 заполняются  на  новые виды платных медицинских услуг,  которые не  включены  в нормативные правовые акты Министерства здравоохранения. дополнительно.</t>
  </si>
  <si>
    <t>_________________</t>
  </si>
  <si>
    <r>
      <t xml:space="preserve"> оказываемые </t>
    </r>
    <r>
      <rPr>
        <b/>
        <sz val="14"/>
        <rFont val="Times New Roman"/>
        <family val="1"/>
      </rPr>
      <t xml:space="preserve">иностранным гражданам </t>
    </r>
    <r>
      <rPr>
        <sz val="14"/>
        <rFont val="Times New Roman"/>
        <family val="1"/>
      </rPr>
      <t>в УЗ "Пинская центральная поликлиника"</t>
    </r>
  </si>
  <si>
    <t xml:space="preserve"> оказываемые в УЗ "Пинская центральная поликлиника"</t>
  </si>
  <si>
    <r>
      <t xml:space="preserve"> оказываемые </t>
    </r>
    <r>
      <rPr>
        <b/>
        <sz val="14"/>
        <rFont val="Times New Roman"/>
        <family val="1"/>
      </rPr>
      <t>иностранным гражданам постоянно проживающим на территории Республики Беларусь (имеющим вид на жительство)</t>
    </r>
    <r>
      <rPr>
        <sz val="14"/>
        <rFont val="Times New Roman"/>
        <family val="1"/>
      </rPr>
      <t xml:space="preserve">                                                           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в УЗ "Пинская центральная поликлиника"</t>
    </r>
  </si>
  <si>
    <t>Н.Н. Никрашевич</t>
  </si>
  <si>
    <t>Техническая характеристика</t>
  </si>
  <si>
    <t>Психодиагностическое обследование интеллекта по методике Векслера (для взрослых)</t>
  </si>
  <si>
    <t>Измерение интеллекта по методике Векслера (проведение субтестов, которое включает в себя инструктирование, непосредственное обследование, обработку результатов тестирования). Оценка и написание заключения</t>
  </si>
  <si>
    <t>1. Измерение интеллекта по методике Векслера:</t>
  </si>
  <si>
    <t>1.1. Субтест "Общая осведомленность":</t>
  </si>
  <si>
    <t>а) инстуктирование</t>
  </si>
  <si>
    <t>б) непосредственное обследование</t>
  </si>
  <si>
    <t>в)обработка результатов тестирования</t>
  </si>
  <si>
    <t>1.2. Субтест "Общая понятливость"</t>
  </si>
  <si>
    <t>1.3. Арифметический субтест:</t>
  </si>
  <si>
    <t>1.4. Субтест "Нахождение сходства"</t>
  </si>
  <si>
    <t>1.5. Субтест "Словарь"</t>
  </si>
  <si>
    <t>1.6. Субтест "Воспроизведение цифровых рядов"</t>
  </si>
  <si>
    <t>1.7. Субтест "Шифровка"</t>
  </si>
  <si>
    <t>1.8. Субтест "Недостающие детали"</t>
  </si>
  <si>
    <t>1.9. Субтест "Кубики Косса"</t>
  </si>
  <si>
    <t>1.10. Субтест "Последовательность картинок"</t>
  </si>
  <si>
    <t>1.11. Субтест "Складывание фигур"</t>
  </si>
  <si>
    <t>2. Оценка и написание заключения</t>
  </si>
  <si>
    <t>п.1/п.18*100</t>
  </si>
  <si>
    <t>страховой взнос по обязательному страхованию от несчастных случаев на производстве и профессиональных заболеваний, 0,08%</t>
  </si>
  <si>
    <t>1. Психодиагностическое обследование интеллекта по методике Векслера (для взрослых)</t>
  </si>
  <si>
    <t>страховой взнос по обязательному страхованию от несчастных случаев на производстве и профессиональных заболеваний,0,08 %</t>
  </si>
  <si>
    <r>
      <t xml:space="preserve">оказываемые </t>
    </r>
    <r>
      <rPr>
        <b/>
        <sz val="14"/>
        <rFont val="Times New Roman"/>
        <family val="1"/>
      </rPr>
      <t>иностранным гражданам в</t>
    </r>
    <r>
      <rPr>
        <sz val="14"/>
        <rFont val="Times New Roman"/>
        <family val="1"/>
      </rPr>
      <t xml:space="preserve"> УЗ "Пинская центральная поликлиника"</t>
    </r>
  </si>
  <si>
    <r>
      <t xml:space="preserve">оказываемые </t>
    </r>
    <r>
      <rPr>
        <b/>
        <sz val="14"/>
        <rFont val="Times New Roman"/>
        <family val="1"/>
      </rPr>
      <t>иностранным гражданам постоянно проживающим на территории Республики Беларусь (имеющим вид на жительство)  в</t>
    </r>
    <r>
      <rPr>
        <sz val="14"/>
        <rFont val="Times New Roman"/>
        <family val="1"/>
      </rPr>
      <t xml:space="preserve"> УЗ "Пинская центральная поликлиника"</t>
    </r>
  </si>
  <si>
    <t>_________И.Ю. Киктенко</t>
  </si>
  <si>
    <t>"___" __________ 2020 г.</t>
  </si>
  <si>
    <t>Ю.С. Кривопуст</t>
  </si>
  <si>
    <t>О.С. Попека</t>
  </si>
  <si>
    <t>было</t>
  </si>
  <si>
    <t>__________И.Ю. Киктенко</t>
  </si>
  <si>
    <t>"___" ____________2020 г.</t>
  </si>
  <si>
    <t>процента накладных расходов за январь-декабрь 2019 года</t>
  </si>
  <si>
    <t>Всего расходов (руб)</t>
  </si>
  <si>
    <t>Факт за январь-декабрь                 2019 года</t>
  </si>
  <si>
    <t>Основная заработная плата, руб.</t>
  </si>
  <si>
    <t>Дополнительная заработная плата, (отпускные, компенсация отпуска, курсы УСО, своб.день матери), руб.</t>
  </si>
  <si>
    <t xml:space="preserve">№
п/п
</t>
  </si>
  <si>
    <t>Кол-во
рабочих
часов
в месяц 
(ч)</t>
  </si>
  <si>
    <t>Заработная плата в месяц всего</t>
  </si>
  <si>
    <t xml:space="preserve">Заработная
плата
за одну 
минуту (руб.) 
</t>
  </si>
  <si>
    <t>Оклад</t>
  </si>
  <si>
    <t xml:space="preserve">Стимулирующие и компенсирующие выплаты </t>
  </si>
  <si>
    <t xml:space="preserve">Премия </t>
  </si>
  <si>
    <t>Надбавка за специфику работы (категория)</t>
  </si>
  <si>
    <t>Надбавка за специфику работы в сфере здраво-охранения</t>
  </si>
  <si>
    <t>Надбавка за стаж работы в бюджетных организациях</t>
  </si>
  <si>
    <t>Надбавка за контракт</t>
  </si>
  <si>
    <t>Надбавка за сложность и напряженность труда</t>
  </si>
  <si>
    <t>за особый характер труда</t>
  </si>
  <si>
    <t>Колесникович Е.А.</t>
  </si>
  <si>
    <t>Дополнительная зар/плата, 14.1%</t>
  </si>
  <si>
    <t>Накладные расходы, 82.5%</t>
  </si>
  <si>
    <t>ИНФОРМАЦИЯ</t>
  </si>
  <si>
    <t>№ _______ от ____________</t>
  </si>
  <si>
    <t>УЗ "Пинская центральная поликлиника" филиал "Межрайонный психоневрологический диспансер", 225710 г.Пинск ул. Иркутско-Пинской Дивизии, 48</t>
  </si>
  <si>
    <t>Изменение в процентах</t>
  </si>
  <si>
    <t>Примечание</t>
  </si>
  <si>
    <t xml:space="preserve">ранее действующий </t>
  </si>
  <si>
    <t>И.Ю. Киктенко</t>
  </si>
  <si>
    <t>"__"  ____________  2020 г.</t>
  </si>
  <si>
    <t>Вводится в действие с "__" ___________ 2020 года</t>
  </si>
  <si>
    <t>___________И.Ю. Киктенко</t>
  </si>
  <si>
    <t xml:space="preserve">Налог на добавленную стоимость, ставка в % </t>
  </si>
  <si>
    <t>Сумма налога на добавленную стоимость</t>
  </si>
  <si>
    <t xml:space="preserve">                                                                                                                                                                  </t>
  </si>
  <si>
    <t>Тариф с учетом налога на добавленную стоимость</t>
  </si>
  <si>
    <t>Должность специалиста,  оказывающего платную услугу</t>
  </si>
  <si>
    <t>Наименование платной услуги</t>
  </si>
  <si>
    <t>НДС, руб.</t>
  </si>
  <si>
    <t>Тариф с НДС, руб.</t>
  </si>
  <si>
    <t>"__"  ___________  2020 г.</t>
  </si>
  <si>
    <t>на платные услуги по психологии оказываемые в УЗ "Пинская центральная поликлиника"</t>
  </si>
  <si>
    <t>рабочего времени на платные услуги по психологии</t>
  </si>
  <si>
    <r>
      <t xml:space="preserve">на платные услуги по </t>
    </r>
    <r>
      <rPr>
        <b/>
        <sz val="14"/>
        <rFont val="Times New Roman"/>
        <family val="1"/>
      </rPr>
      <t>психологии</t>
    </r>
  </si>
  <si>
    <r>
      <t xml:space="preserve">по расчету тарифовна платные услуги  по </t>
    </r>
    <r>
      <rPr>
        <b/>
        <sz val="14"/>
        <rFont val="Times New Roman"/>
        <family val="1"/>
      </rPr>
      <t>психологии</t>
    </r>
  </si>
  <si>
    <r>
      <t xml:space="preserve">об уровне тарифов на платные услуги по </t>
    </r>
    <r>
      <rPr>
        <b/>
        <sz val="14"/>
        <rFont val="Times New Roman"/>
        <family val="1"/>
      </rPr>
      <t xml:space="preserve">психологии, </t>
    </r>
    <r>
      <rPr>
        <sz val="14"/>
        <rFont val="Times New Roman"/>
        <family val="1"/>
      </rPr>
      <t xml:space="preserve">оказываемые </t>
    </r>
  </si>
  <si>
    <r>
      <t xml:space="preserve">об уровне тарифов на платные услуги по </t>
    </r>
    <r>
      <rPr>
        <b/>
        <sz val="14"/>
        <rFont val="Times New Roman"/>
        <family val="1"/>
      </rPr>
      <t xml:space="preserve">психологии, </t>
    </r>
    <r>
      <rPr>
        <sz val="14"/>
        <rFont val="Times New Roman"/>
        <family val="1"/>
      </rPr>
      <t xml:space="preserve">оказываемые </t>
    </r>
    <r>
      <rPr>
        <b/>
        <sz val="14"/>
        <rFont val="Times New Roman"/>
        <family val="1"/>
      </rPr>
      <t>иностранным гражданам</t>
    </r>
  </si>
  <si>
    <r>
      <t xml:space="preserve">об уровне тарифов на платные услуги по </t>
    </r>
    <r>
      <rPr>
        <b/>
        <sz val="14"/>
        <rFont val="Times New Roman"/>
        <family val="1"/>
      </rPr>
      <t xml:space="preserve">психологии, </t>
    </r>
    <r>
      <rPr>
        <sz val="14"/>
        <rFont val="Times New Roman"/>
        <family val="1"/>
      </rPr>
      <t xml:space="preserve">оказываемые </t>
    </r>
    <r>
      <rPr>
        <b/>
        <sz val="14"/>
        <rFont val="Times New Roman"/>
        <family val="1"/>
      </rPr>
      <t>иностранным гражданам постоянно проживающим на территории Республики Беларусь (имеющим вид на жительство)</t>
    </r>
  </si>
  <si>
    <r>
      <t xml:space="preserve">на платные услуги по </t>
    </r>
    <r>
      <rPr>
        <b/>
        <sz val="14"/>
        <rFont val="Times New Roman"/>
        <family val="1"/>
      </rPr>
      <t>психологии,</t>
    </r>
  </si>
  <si>
    <t xml:space="preserve">      1. Тарифы сформированы на основании Приказа Учреждения здравоохранения  "Пинская центральная поликлиника" от "23" июля 2020 г.  №257</t>
  </si>
  <si>
    <t>ПРЕЙСКУРАНТ №404</t>
  </si>
  <si>
    <t>ПРЕЙСКУРАНТ №405</t>
  </si>
  <si>
    <t>ПРЕЙСКУРАНТ №406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</si>
</sst>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"/>
    <numFmt numFmtId="184" formatCode="#,##0.000"/>
    <numFmt numFmtId="185" formatCode="#,##0.0000"/>
    <numFmt numFmtId="186" formatCode="0.0%"/>
    <numFmt numFmtId="187" formatCode="0.000%"/>
    <numFmt numFmtId="188" formatCode="[$-FC19]d\ mmmm\ yyyy\ &quot;г.&quot;"/>
  </numFmts>
  <fonts count="6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8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0" fontId="2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1" fillId="0" borderId="0" xfId="52" applyFont="1" applyFill="1" applyAlignment="1">
      <alignment horizont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0" xfId="52" applyFont="1" applyFill="1">
      <alignment/>
      <protection/>
    </xf>
    <xf numFmtId="0" fontId="10" fillId="0" borderId="0" xfId="0" applyFont="1" applyFill="1" applyAlignment="1">
      <alignment horizontal="left"/>
    </xf>
    <xf numFmtId="0" fontId="3" fillId="0" borderId="0" xfId="55" applyFont="1">
      <alignment/>
      <protection/>
    </xf>
    <xf numFmtId="0" fontId="13" fillId="0" borderId="0" xfId="55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left" vertical="center" wrapText="1"/>
      <protection/>
    </xf>
    <xf numFmtId="0" fontId="15" fillId="0" borderId="0" xfId="55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6" fillId="0" borderId="0" xfId="55" applyFont="1">
      <alignment/>
      <protection/>
    </xf>
    <xf numFmtId="0" fontId="10" fillId="0" borderId="0" xfId="57" applyFont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13" fillId="0" borderId="0" xfId="55" applyFill="1">
      <alignment/>
      <protection/>
    </xf>
    <xf numFmtId="0" fontId="2" fillId="0" borderId="0" xfId="57" applyFont="1" applyFill="1" applyBorder="1" applyAlignment="1">
      <alignment/>
      <protection/>
    </xf>
    <xf numFmtId="0" fontId="3" fillId="0" borderId="0" xfId="57" applyFont="1" applyFill="1" applyAlignment="1">
      <alignment/>
      <protection/>
    </xf>
    <xf numFmtId="0" fontId="3" fillId="0" borderId="0" xfId="57" applyFont="1" applyFill="1">
      <alignment/>
      <protection/>
    </xf>
    <xf numFmtId="0" fontId="5" fillId="0" borderId="0" xfId="57" applyFont="1" applyFill="1" applyBorder="1" applyAlignment="1">
      <alignment horizontal="left" vertical="center"/>
      <protection/>
    </xf>
    <xf numFmtId="0" fontId="10" fillId="0" borderId="0" xfId="57" applyFont="1" applyAlignment="1">
      <alignment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3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7" fillId="0" borderId="0" xfId="0" applyFont="1" applyFill="1" applyAlignment="1">
      <alignment horizontal="left"/>
    </xf>
    <xf numFmtId="0" fontId="6" fillId="0" borderId="10" xfId="0" applyFont="1" applyBorder="1" applyAlignment="1">
      <alignment horizontal="justify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Alignment="1">
      <alignment vertical="center" wrapText="1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52">
      <alignment/>
      <protection/>
    </xf>
    <xf numFmtId="1" fontId="6" fillId="0" borderId="0" xfId="52" applyNumberFormat="1" applyFont="1" applyFill="1" applyAlignment="1" applyProtection="1">
      <alignment vertical="center"/>
      <protection locked="0"/>
    </xf>
    <xf numFmtId="0" fontId="6" fillId="0" borderId="0" xfId="52" applyFont="1" applyFill="1">
      <alignment/>
      <protection/>
    </xf>
    <xf numFmtId="0" fontId="2" fillId="0" borderId="0" xfId="52" applyFont="1" applyFill="1" applyAlignment="1" applyProtection="1">
      <alignment horizontal="left" vertical="justify"/>
      <protection locked="0"/>
    </xf>
    <xf numFmtId="0" fontId="20" fillId="0" borderId="0" xfId="52" applyFont="1" applyFill="1" applyAlignment="1" applyProtection="1">
      <alignment horizontal="center" vertical="justify"/>
      <protection locked="0"/>
    </xf>
    <xf numFmtId="1" fontId="20" fillId="0" borderId="0" xfId="52" applyNumberFormat="1" applyFont="1" applyFill="1" applyProtection="1">
      <alignment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center" vertical="center"/>
      <protection/>
    </xf>
    <xf numFmtId="181" fontId="6" fillId="0" borderId="10" xfId="0" applyNumberFormat="1" applyFont="1" applyFill="1" applyBorder="1" applyAlignment="1">
      <alignment horizontal="center" vertical="center"/>
    </xf>
    <xf numFmtId="9" fontId="2" fillId="0" borderId="0" xfId="52" applyNumberFormat="1" applyFont="1" applyFill="1" applyAlignment="1">
      <alignment horizontal="center" vertical="center"/>
      <protection/>
    </xf>
    <xf numFmtId="10" fontId="2" fillId="0" borderId="0" xfId="52" applyNumberFormat="1" applyFont="1" applyFill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10" fillId="0" borderId="0" xfId="57" applyFont="1" applyAlignment="1">
      <alignment horizontal="left" vertical="center"/>
      <protection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1" fillId="0" borderId="17" xfId="52" applyFont="1" applyFill="1" applyBorder="1" applyAlignment="1">
      <alignment horizontal="center" vertical="center"/>
      <protection/>
    </xf>
    <xf numFmtId="0" fontId="6" fillId="0" borderId="0" xfId="52" applyFont="1" applyFill="1" applyAlignment="1" applyProtection="1">
      <alignment horizontal="left" vertical="center" wrapText="1"/>
      <protection locked="0"/>
    </xf>
    <xf numFmtId="0" fontId="6" fillId="0" borderId="0" xfId="52" applyFont="1" applyFill="1" applyAlignment="1" applyProtection="1">
      <alignment horizontal="center" vertical="center" wrapText="1"/>
      <protection locked="0"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10" fillId="0" borderId="0" xfId="52" applyFont="1" applyAlignment="1">
      <alignment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2" fillId="0" borderId="0" xfId="52" applyFont="1" applyFill="1">
      <alignment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 wrapText="1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" fontId="63" fillId="0" borderId="0" xfId="52" applyNumberFormat="1" applyFont="1" applyFill="1" applyBorder="1" applyAlignment="1">
      <alignment horizontal="center" vertical="center"/>
      <protection/>
    </xf>
    <xf numFmtId="4" fontId="6" fillId="0" borderId="12" xfId="0" applyNumberFormat="1" applyFont="1" applyFill="1" applyBorder="1" applyAlignment="1">
      <alignment horizontal="center" vertical="center"/>
    </xf>
    <xf numFmtId="186" fontId="18" fillId="0" borderId="17" xfId="52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181" fontId="64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/>
    </xf>
    <xf numFmtId="0" fontId="9" fillId="0" borderId="0" xfId="53" applyFont="1">
      <alignment/>
      <protection/>
    </xf>
    <xf numFmtId="10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10" xfId="53" applyFont="1" applyBorder="1" applyAlignment="1">
      <alignment horizont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3" fontId="22" fillId="0" borderId="10" xfId="53" applyNumberFormat="1" applyFont="1" applyBorder="1" applyAlignment="1">
      <alignment horizontal="center" vertical="center" wrapText="1"/>
      <protection/>
    </xf>
    <xf numFmtId="185" fontId="6" fillId="0" borderId="10" xfId="52" applyNumberFormat="1" applyFont="1" applyBorder="1" applyAlignment="1">
      <alignment horizontal="center" vertical="center"/>
      <protection/>
    </xf>
    <xf numFmtId="184" fontId="2" fillId="0" borderId="10" xfId="52" applyNumberFormat="1" applyFont="1" applyFill="1" applyBorder="1" applyAlignment="1">
      <alignment horizontal="center" vertical="center"/>
      <protection/>
    </xf>
    <xf numFmtId="185" fontId="2" fillId="0" borderId="10" xfId="52" applyNumberFormat="1" applyFont="1" applyFill="1" applyBorder="1" applyAlignment="1">
      <alignment horizontal="center" vertical="center" wrapText="1"/>
      <protection/>
    </xf>
    <xf numFmtId="185" fontId="2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10" fontId="2" fillId="0" borderId="10" xfId="52" applyNumberFormat="1" applyFont="1" applyFill="1" applyBorder="1" applyAlignment="1">
      <alignment horizontal="center" vertical="center"/>
      <protection/>
    </xf>
    <xf numFmtId="0" fontId="6" fillId="0" borderId="0" xfId="52" applyFont="1" applyAlignment="1">
      <alignment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1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4" fontId="6" fillId="0" borderId="18" xfId="52" applyNumberFormat="1" applyFont="1" applyBorder="1" applyAlignment="1">
      <alignment horizontal="center" vertical="center" wrapText="1"/>
      <protection/>
    </xf>
    <xf numFmtId="2" fontId="6" fillId="0" borderId="18" xfId="52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top"/>
      <protection/>
    </xf>
    <xf numFmtId="0" fontId="6" fillId="0" borderId="0" xfId="52" applyFont="1" applyFill="1" applyBorder="1" applyAlignment="1" applyProtection="1">
      <alignment horizontal="left"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3" fontId="6" fillId="0" borderId="0" xfId="52" applyNumberFormat="1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justify" vertical="top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0" xfId="52" applyFont="1" applyFill="1" applyAlignment="1" applyProtection="1">
      <alignment horizontal="left" vertical="center"/>
      <protection locked="0"/>
    </xf>
    <xf numFmtId="49" fontId="6" fillId="0" borderId="0" xfId="52" applyNumberFormat="1" applyFont="1" applyFill="1" applyAlignment="1" applyProtection="1">
      <alignment horizontal="center" vertical="center" wrapText="1"/>
      <protection locked="0"/>
    </xf>
    <xf numFmtId="1" fontId="6" fillId="0" borderId="0" xfId="52" applyNumberFormat="1" applyFont="1" applyFill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top" wrapText="1"/>
      <protection locked="0"/>
    </xf>
    <xf numFmtId="0" fontId="6" fillId="0" borderId="0" xfId="52" applyFont="1" applyFill="1" applyAlignment="1" applyProtection="1">
      <alignment horizontal="left" vertical="justify"/>
      <protection locked="0"/>
    </xf>
    <xf numFmtId="0" fontId="6" fillId="0" borderId="0" xfId="52" applyFont="1" applyFill="1" applyAlignment="1" applyProtection="1">
      <alignment horizontal="left" vertical="center"/>
      <protection locked="0"/>
    </xf>
    <xf numFmtId="0" fontId="7" fillId="0" borderId="0" xfId="52" applyFont="1" applyFill="1" applyAlignment="1" applyProtection="1">
      <alignment horizontal="center" vertical="center"/>
      <protection locked="0"/>
    </xf>
    <xf numFmtId="1" fontId="7" fillId="0" borderId="0" xfId="52" applyNumberFormat="1" applyFont="1" applyFill="1" applyAlignment="1" applyProtection="1">
      <alignment vertical="center"/>
      <protection locked="0"/>
    </xf>
    <xf numFmtId="0" fontId="7" fillId="0" borderId="0" xfId="52" applyFont="1" applyFill="1" applyAlignment="1" applyProtection="1">
      <alignment horizontal="center" vertical="justify"/>
      <protection locked="0"/>
    </xf>
    <xf numFmtId="1" fontId="7" fillId="0" borderId="0" xfId="52" applyNumberFormat="1" applyFont="1" applyFill="1" applyProtection="1">
      <alignment/>
      <protection locked="0"/>
    </xf>
    <xf numFmtId="4" fontId="6" fillId="0" borderId="10" xfId="57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10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52" applyFont="1" applyFill="1" applyBorder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4" fontId="6" fillId="0" borderId="10" xfId="55" applyNumberFormat="1" applyFont="1" applyBorder="1" applyAlignment="1">
      <alignment horizontal="center" vertical="center"/>
      <protection/>
    </xf>
    <xf numFmtId="4" fontId="2" fillId="0" borderId="10" xfId="57" applyNumberFormat="1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2" fillId="0" borderId="13" xfId="53" applyFont="1" applyBorder="1" applyAlignment="1">
      <alignment horizontal="center" vertical="top" wrapText="1"/>
      <protection/>
    </xf>
    <xf numFmtId="0" fontId="22" fillId="0" borderId="21" xfId="53" applyFont="1" applyBorder="1" applyAlignment="1">
      <alignment horizontal="center" vertical="top" wrapText="1"/>
      <protection/>
    </xf>
    <xf numFmtId="0" fontId="22" fillId="0" borderId="12" xfId="53" applyFont="1" applyBorder="1" applyAlignment="1">
      <alignment horizontal="center" vertical="top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22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15" xfId="53" applyFont="1" applyBorder="1" applyAlignment="1">
      <alignment horizontal="center" vertical="top" wrapText="1"/>
      <protection/>
    </xf>
    <xf numFmtId="0" fontId="22" fillId="0" borderId="22" xfId="53" applyFont="1" applyBorder="1" applyAlignment="1">
      <alignment horizontal="center" vertical="top" wrapText="1"/>
      <protection/>
    </xf>
    <xf numFmtId="0" fontId="22" fillId="0" borderId="1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23" fillId="0" borderId="13" xfId="53" applyFont="1" applyFill="1" applyBorder="1" applyAlignment="1">
      <alignment horizontal="center" vertical="top" wrapText="1"/>
      <protection/>
    </xf>
    <xf numFmtId="0" fontId="23" fillId="0" borderId="12" xfId="53" applyFont="1" applyFill="1" applyBorder="1" applyAlignment="1">
      <alignment horizontal="center" vertical="top" wrapText="1"/>
      <protection/>
    </xf>
    <xf numFmtId="0" fontId="1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 wrapText="1"/>
      <protection/>
    </xf>
    <xf numFmtId="1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Alignment="1" applyProtection="1">
      <alignment horizontal="left" vertical="center" wrapText="1"/>
      <protection locked="0"/>
    </xf>
    <xf numFmtId="0" fontId="6" fillId="0" borderId="0" xfId="52" applyFont="1" applyFill="1" applyAlignment="1" applyProtection="1">
      <alignment horizontal="center" vertical="center" wrapText="1"/>
      <protection locked="0"/>
    </xf>
    <xf numFmtId="0" fontId="6" fillId="0" borderId="0" xfId="52" applyFont="1" applyFill="1" applyAlignment="1">
      <alignment horizontal="center" vertical="center"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1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6" fillId="0" borderId="0" xfId="52" applyFont="1" applyFill="1" applyAlignment="1" applyProtection="1">
      <alignment horizontal="center" vertical="center"/>
      <protection locked="0"/>
    </xf>
    <xf numFmtId="0" fontId="6" fillId="0" borderId="0" xfId="52" applyFont="1" applyAlignment="1">
      <alignment horizontal="center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14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5" applyFont="1" applyAlignment="1">
      <alignment horizontal="left" vertical="center" wrapText="1"/>
      <protection/>
    </xf>
    <xf numFmtId="0" fontId="6" fillId="0" borderId="0" xfId="55" applyFont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3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2;&#1045;&#1053;&#1067;\&#1056;&#1072;&#1079;&#1088;&#1072;&#1073;&#1086;&#1090;&#1082;&#1072;%20&#1094;&#1077;&#1085;\&#1055;&#1053;&#1044;\&#1055;&#1089;&#1080;&#1093;&#1086;&#1090;&#1077;&#1088;&#1072;&#1087;&#1080;&#1103;%20(&#1087;&#1089;&#1080;&#1093;&#1086;&#1083;&#1086;&#1075;)\&#1055;&#1083;&#1072;&#1085;&#1086;&#1074;&#1072;&#1103;%20&#1082;&#1072;&#1083;&#1100;&#1082;&#1091;&#1083;&#1103;&#1094;&#1080;&#1103;\4.%20&#1055;&#1083;&#1072;&#1085;&#1086;&#1074;&#1072;&#1103;%20&#1082;&#1072;&#1083;&#1100;&#1082;&#1091;&#1083;&#1103;&#1094;&#1080;&#1103;%20..2020\&#1055;&#1050;%20..2020%20(&#1087;&#1089;&#1080;&#1093;&#1086;&#1083;&#1086;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"/>
      <sheetName val="Акт хронометража"/>
      <sheetName val="Накладные"/>
      <sheetName val="З.п за 1 мин"/>
      <sheetName val="Зарплата"/>
      <sheetName val="ПK бел."/>
      <sheetName val="ПK ин."/>
      <sheetName val="ПK ин. пост."/>
      <sheetName val="Информация бел."/>
      <sheetName val="Информация ин.гр."/>
      <sheetName val="Информация ин.пост."/>
      <sheetName val="№  бел."/>
      <sheetName val="№ ин."/>
      <sheetName val="№ ин. пост."/>
    </sheetNames>
    <sheetDataSet>
      <sheetData sheetId="0">
        <row r="13">
          <cell r="C13" t="str">
            <v>сеанс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Normal="70" workbookViewId="0" topLeftCell="A1">
      <selection activeCell="A10" sqref="A10:F10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3.421875" style="0" customWidth="1"/>
    <col min="4" max="4" width="48.140625" style="0" customWidth="1"/>
    <col min="5" max="5" width="25.140625" style="0" customWidth="1"/>
    <col min="6" max="6" width="11.8515625" style="0" customWidth="1"/>
  </cols>
  <sheetData>
    <row r="1" ht="20.25">
      <c r="E1" s="53" t="s">
        <v>2</v>
      </c>
    </row>
    <row r="2" spans="1:5" ht="20.25">
      <c r="A2" s="1"/>
      <c r="B2" s="1"/>
      <c r="C2" s="1"/>
      <c r="E2" s="53" t="s">
        <v>3</v>
      </c>
    </row>
    <row r="3" spans="1:5" ht="20.25">
      <c r="A3" s="1"/>
      <c r="B3" s="1"/>
      <c r="C3" s="1"/>
      <c r="E3" s="53" t="s">
        <v>4</v>
      </c>
    </row>
    <row r="4" spans="1:5" ht="20.25">
      <c r="A4" s="1"/>
      <c r="B4" s="1"/>
      <c r="C4" s="1"/>
      <c r="E4" s="53" t="s">
        <v>5</v>
      </c>
    </row>
    <row r="5" spans="1:5" ht="20.25">
      <c r="A5" s="1"/>
      <c r="B5" s="1"/>
      <c r="C5" s="1"/>
      <c r="E5" s="53" t="s">
        <v>154</v>
      </c>
    </row>
    <row r="6" spans="1:5" ht="20.25">
      <c r="A6" s="1"/>
      <c r="B6" s="1"/>
      <c r="C6" s="1"/>
      <c r="E6" s="53" t="s">
        <v>155</v>
      </c>
    </row>
    <row r="7" spans="1:4" ht="18.75">
      <c r="A7" s="1"/>
      <c r="B7" s="1"/>
      <c r="C7" s="1"/>
      <c r="D7" s="14"/>
    </row>
    <row r="8" spans="1:6" ht="22.5" customHeight="1">
      <c r="A8" s="184" t="s">
        <v>129</v>
      </c>
      <c r="B8" s="184"/>
      <c r="C8" s="184"/>
      <c r="D8" s="184"/>
      <c r="E8" s="184"/>
      <c r="F8" s="184"/>
    </row>
    <row r="9" spans="1:6" ht="18.75">
      <c r="A9" s="185" t="s">
        <v>201</v>
      </c>
      <c r="B9" s="185"/>
      <c r="C9" s="185"/>
      <c r="D9" s="185"/>
      <c r="E9" s="185"/>
      <c r="F9" s="185"/>
    </row>
    <row r="10" spans="1:6" ht="18.75">
      <c r="A10" s="184" t="s">
        <v>100</v>
      </c>
      <c r="B10" s="184"/>
      <c r="C10" s="184"/>
      <c r="D10" s="184"/>
      <c r="E10" s="184"/>
      <c r="F10" s="184"/>
    </row>
    <row r="11" spans="1:4" ht="15.75">
      <c r="A11" s="10"/>
      <c r="B11" s="10"/>
      <c r="C11" s="10"/>
      <c r="D11" s="10"/>
    </row>
    <row r="12" spans="1:6" ht="96.75" customHeight="1">
      <c r="A12" s="3" t="s">
        <v>6</v>
      </c>
      <c r="B12" s="3" t="s">
        <v>67</v>
      </c>
      <c r="C12" s="3" t="s">
        <v>0</v>
      </c>
      <c r="D12" s="3" t="s">
        <v>68</v>
      </c>
      <c r="E12" s="3" t="s">
        <v>102</v>
      </c>
      <c r="F12" s="3" t="s">
        <v>103</v>
      </c>
    </row>
    <row r="13" spans="1:6" ht="168" customHeight="1">
      <c r="A13" s="3" t="s">
        <v>7</v>
      </c>
      <c r="B13" s="4" t="s">
        <v>130</v>
      </c>
      <c r="C13" s="3" t="s">
        <v>101</v>
      </c>
      <c r="D13" s="84" t="s">
        <v>131</v>
      </c>
      <c r="E13" s="3" t="s">
        <v>104</v>
      </c>
      <c r="F13" s="3">
        <v>150</v>
      </c>
    </row>
    <row r="14" spans="1:4" ht="18.75" customHeight="1">
      <c r="A14" s="16"/>
      <c r="B14" s="6"/>
      <c r="C14" s="6"/>
      <c r="D14" s="7"/>
    </row>
    <row r="15" spans="1:6" ht="64.5" customHeight="1">
      <c r="A15" s="16"/>
      <c r="B15" s="183" t="s">
        <v>109</v>
      </c>
      <c r="C15" s="183"/>
      <c r="D15" s="78"/>
      <c r="E15" s="117" t="s">
        <v>156</v>
      </c>
      <c r="F15" s="117"/>
    </row>
    <row r="16" spans="1:6" ht="20.25">
      <c r="A16" s="16"/>
      <c r="B16" s="78"/>
      <c r="C16" s="78"/>
      <c r="D16" s="78"/>
      <c r="E16" s="78"/>
      <c r="F16" s="79"/>
    </row>
    <row r="17" spans="1:6" ht="25.5" customHeight="1">
      <c r="A17" s="16"/>
      <c r="B17" s="78" t="s">
        <v>110</v>
      </c>
      <c r="C17" s="78"/>
      <c r="D17" s="78"/>
      <c r="E17" s="183" t="s">
        <v>157</v>
      </c>
      <c r="F17" s="183"/>
    </row>
    <row r="18" spans="1:4" ht="12.75">
      <c r="A18" s="16"/>
      <c r="B18" s="17"/>
      <c r="C18" s="17"/>
      <c r="D18" s="17"/>
    </row>
    <row r="19" spans="1:4" s="107" customFormat="1" ht="12.75">
      <c r="A19" s="105"/>
      <c r="B19" s="106"/>
      <c r="C19" s="106"/>
      <c r="D19" s="106"/>
    </row>
    <row r="20" spans="1:4" s="107" customFormat="1" ht="12.75">
      <c r="A20" s="105"/>
      <c r="B20" s="106"/>
      <c r="C20" s="106"/>
      <c r="D20" s="106"/>
    </row>
    <row r="21" spans="1:4" ht="12.75">
      <c r="A21" s="16"/>
      <c r="B21" s="17"/>
      <c r="C21" s="17"/>
      <c r="D21" s="17"/>
    </row>
    <row r="22" spans="1:4" ht="12.75">
      <c r="A22" s="16"/>
      <c r="B22" s="17"/>
      <c r="C22" s="17"/>
      <c r="D22" s="17"/>
    </row>
    <row r="23" ht="12.75">
      <c r="A23" s="16"/>
    </row>
    <row r="24" spans="1:4" ht="12.75">
      <c r="A24" s="16"/>
      <c r="B24" s="17"/>
      <c r="C24" s="17"/>
      <c r="D24" s="17"/>
    </row>
    <row r="25" spans="1:4" ht="12.75">
      <c r="A25" s="16"/>
      <c r="B25" s="17"/>
      <c r="C25" s="17"/>
      <c r="D25" s="17"/>
    </row>
  </sheetData>
  <sheetProtection/>
  <mergeCells count="5">
    <mergeCell ref="B15:C15"/>
    <mergeCell ref="A8:F8"/>
    <mergeCell ref="A9:F9"/>
    <mergeCell ref="A10:F10"/>
    <mergeCell ref="E17:F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0" sqref="A10:F10"/>
    </sheetView>
  </sheetViews>
  <sheetFormatPr defaultColWidth="9.140625" defaultRowHeight="12.75"/>
  <cols>
    <col min="1" max="1" width="7.421875" style="92" customWidth="1"/>
    <col min="2" max="2" width="47.00390625" style="92" customWidth="1"/>
    <col min="3" max="3" width="13.7109375" style="92" customWidth="1"/>
    <col min="4" max="7" width="12.28125" style="92" customWidth="1"/>
    <col min="8" max="8" width="17.57421875" style="92" customWidth="1"/>
    <col min="9" max="9" width="15.8515625" style="92" customWidth="1"/>
    <col min="10" max="16384" width="9.140625" style="92" customWidth="1"/>
  </cols>
  <sheetData>
    <row r="1" spans="1:9" ht="18.75">
      <c r="A1" s="228" t="s">
        <v>182</v>
      </c>
      <c r="B1" s="228"/>
      <c r="C1" s="228"/>
      <c r="D1" s="228"/>
      <c r="E1" s="228"/>
      <c r="F1" s="228"/>
      <c r="G1" s="228"/>
      <c r="H1" s="228"/>
      <c r="I1" s="228"/>
    </row>
    <row r="2" spans="1:9" ht="18.75">
      <c r="A2" s="229" t="s">
        <v>183</v>
      </c>
      <c r="B2" s="229"/>
      <c r="C2" s="229"/>
      <c r="D2" s="229"/>
      <c r="E2" s="229"/>
      <c r="F2" s="229"/>
      <c r="G2" s="229"/>
      <c r="H2" s="229"/>
      <c r="I2" s="229"/>
    </row>
    <row r="3" spans="1:12" ht="18.75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144"/>
      <c r="K3" s="144"/>
      <c r="L3" s="144"/>
    </row>
    <row r="4" spans="1:12" ht="38.25" customHeight="1">
      <c r="A4" s="232" t="s">
        <v>184</v>
      </c>
      <c r="B4" s="232"/>
      <c r="C4" s="232"/>
      <c r="D4" s="232"/>
      <c r="E4" s="232"/>
      <c r="F4" s="232"/>
      <c r="G4" s="232"/>
      <c r="H4" s="232"/>
      <c r="I4" s="232"/>
      <c r="J4" s="144"/>
      <c r="K4" s="144"/>
      <c r="L4" s="144"/>
    </row>
    <row r="5" spans="1:9" ht="18.75">
      <c r="A5" s="229"/>
      <c r="B5" s="229"/>
      <c r="C5" s="229"/>
      <c r="D5" s="229"/>
      <c r="E5" s="229"/>
      <c r="F5" s="229"/>
      <c r="G5" s="229"/>
      <c r="H5" s="229"/>
      <c r="I5" s="229"/>
    </row>
    <row r="6" spans="1:9" ht="20.25" customHeight="1">
      <c r="A6" s="225" t="s">
        <v>6</v>
      </c>
      <c r="B6" s="225" t="s">
        <v>197</v>
      </c>
      <c r="C6" s="225" t="s">
        <v>0</v>
      </c>
      <c r="D6" s="221" t="s">
        <v>119</v>
      </c>
      <c r="E6" s="221"/>
      <c r="F6" s="221" t="s">
        <v>119</v>
      </c>
      <c r="G6" s="221"/>
      <c r="H6" s="225" t="s">
        <v>185</v>
      </c>
      <c r="I6" s="225" t="s">
        <v>186</v>
      </c>
    </row>
    <row r="7" spans="1:9" ht="21.75" customHeight="1">
      <c r="A7" s="225"/>
      <c r="B7" s="225"/>
      <c r="C7" s="225"/>
      <c r="D7" s="226" t="s">
        <v>120</v>
      </c>
      <c r="E7" s="227"/>
      <c r="F7" s="226" t="s">
        <v>187</v>
      </c>
      <c r="G7" s="227"/>
      <c r="H7" s="225"/>
      <c r="I7" s="225"/>
    </row>
    <row r="8" spans="1:9" ht="21" customHeight="1">
      <c r="A8" s="225"/>
      <c r="B8" s="225"/>
      <c r="C8" s="225"/>
      <c r="D8" s="221" t="s">
        <v>121</v>
      </c>
      <c r="E8" s="221" t="s">
        <v>122</v>
      </c>
      <c r="F8" s="221" t="s">
        <v>121</v>
      </c>
      <c r="G8" s="221" t="s">
        <v>122</v>
      </c>
      <c r="H8" s="225"/>
      <c r="I8" s="225"/>
    </row>
    <row r="9" spans="1:9" ht="16.5" customHeight="1">
      <c r="A9" s="225"/>
      <c r="B9" s="225"/>
      <c r="C9" s="225"/>
      <c r="D9" s="221"/>
      <c r="E9" s="221"/>
      <c r="F9" s="221"/>
      <c r="G9" s="221"/>
      <c r="H9" s="225"/>
      <c r="I9" s="225"/>
    </row>
    <row r="10" spans="1:9" ht="18.75">
      <c r="A10" s="145">
        <v>1</v>
      </c>
      <c r="B10" s="145">
        <v>2</v>
      </c>
      <c r="C10" s="145">
        <v>3</v>
      </c>
      <c r="D10" s="146">
        <v>4</v>
      </c>
      <c r="E10" s="146">
        <v>5</v>
      </c>
      <c r="F10" s="146">
        <v>4</v>
      </c>
      <c r="G10" s="146">
        <v>5</v>
      </c>
      <c r="H10" s="145">
        <v>6</v>
      </c>
      <c r="I10" s="145">
        <v>7</v>
      </c>
    </row>
    <row r="11" spans="1:9" ht="60" customHeight="1">
      <c r="A11" s="147">
        <v>1</v>
      </c>
      <c r="B11" s="148" t="s">
        <v>130</v>
      </c>
      <c r="C11" s="149" t="str">
        <f>'[1]Характеристика'!C13</f>
        <v>сеанс</v>
      </c>
      <c r="D11" s="150">
        <f>'ПK ин.гр.'!C26</f>
        <v>41.67</v>
      </c>
      <c r="E11" s="150">
        <f>'ПK ин.гр.'!C30</f>
        <v>50</v>
      </c>
      <c r="F11" s="150">
        <f>ROUND(G11-(G11*20/120),2)</f>
        <v>33.33</v>
      </c>
      <c r="G11" s="150">
        <f>'ПK ин.гр.'!C31</f>
        <v>40</v>
      </c>
      <c r="H11" s="151">
        <f>E11/G11*100</f>
        <v>125</v>
      </c>
      <c r="I11" s="149"/>
    </row>
    <row r="12" spans="1:9" ht="18.75">
      <c r="A12" s="152"/>
      <c r="B12" s="153"/>
      <c r="C12" s="154"/>
      <c r="D12" s="155"/>
      <c r="E12" s="155"/>
      <c r="F12" s="155"/>
      <c r="G12" s="155"/>
      <c r="H12" s="156"/>
      <c r="I12" s="157"/>
    </row>
    <row r="13" spans="1:9" ht="51.75" customHeight="1">
      <c r="A13" s="222" t="s">
        <v>123</v>
      </c>
      <c r="B13" s="222"/>
      <c r="C13" s="222"/>
      <c r="D13" s="222"/>
      <c r="E13" s="222"/>
      <c r="F13" s="222"/>
      <c r="G13" s="222"/>
      <c r="H13" s="222"/>
      <c r="I13" s="222"/>
    </row>
    <row r="14" spans="1:9" ht="18.75">
      <c r="A14" s="158"/>
      <c r="B14" s="93"/>
      <c r="C14" s="159"/>
      <c r="D14" s="160"/>
      <c r="E14" s="160"/>
      <c r="F14" s="160"/>
      <c r="G14" s="160"/>
      <c r="H14" s="161"/>
      <c r="I14" s="161"/>
    </row>
    <row r="15" spans="1:9" ht="20.25" customHeight="1">
      <c r="A15" s="113"/>
      <c r="B15" s="113" t="s">
        <v>3</v>
      </c>
      <c r="C15" s="223" t="s">
        <v>124</v>
      </c>
      <c r="D15" s="223"/>
      <c r="E15" s="114"/>
      <c r="F15" s="114"/>
      <c r="G15" s="114"/>
      <c r="H15" s="158" t="s">
        <v>188</v>
      </c>
      <c r="I15" s="113"/>
    </row>
    <row r="16" spans="1:9" ht="18.7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18" ht="18.75">
      <c r="A17" s="94"/>
      <c r="B17" s="115" t="s">
        <v>53</v>
      </c>
      <c r="C17" s="224" t="s">
        <v>124</v>
      </c>
      <c r="D17" s="224"/>
      <c r="E17" s="116"/>
      <c r="F17" s="116"/>
      <c r="G17" s="116"/>
      <c r="H17" s="115" t="s">
        <v>98</v>
      </c>
      <c r="I17" s="115"/>
      <c r="J17" s="94"/>
      <c r="K17" s="94"/>
      <c r="L17" s="94"/>
      <c r="M17" s="94"/>
      <c r="O17" s="94"/>
      <c r="P17" s="94"/>
      <c r="Q17" s="94"/>
      <c r="R17" s="94"/>
    </row>
    <row r="18" spans="1:18" ht="18.75">
      <c r="A18" s="94"/>
      <c r="B18" s="115"/>
      <c r="C18" s="115"/>
      <c r="D18" s="115"/>
      <c r="E18" s="115"/>
      <c r="F18" s="115"/>
      <c r="G18" s="115"/>
      <c r="H18" s="115"/>
      <c r="I18" s="115"/>
      <c r="J18" s="94"/>
      <c r="K18" s="94"/>
      <c r="L18" s="94"/>
      <c r="M18" s="94"/>
      <c r="O18" s="94"/>
      <c r="P18" s="94"/>
      <c r="Q18" s="94"/>
      <c r="R18" s="94"/>
    </row>
    <row r="19" spans="1:18" ht="18.75">
      <c r="A19" s="94"/>
      <c r="B19" s="115" t="s">
        <v>50</v>
      </c>
      <c r="C19" s="224" t="s">
        <v>124</v>
      </c>
      <c r="D19" s="224"/>
      <c r="E19" s="116"/>
      <c r="F19" s="116"/>
      <c r="G19" s="116"/>
      <c r="H19" s="94" t="s">
        <v>128</v>
      </c>
      <c r="I19" s="115"/>
      <c r="J19" s="94"/>
      <c r="K19" s="94"/>
      <c r="L19" s="94"/>
      <c r="M19" s="94"/>
      <c r="O19" s="94"/>
      <c r="P19" s="94"/>
      <c r="Q19" s="94"/>
      <c r="R19" s="94"/>
    </row>
    <row r="20" spans="1:9" ht="18.75">
      <c r="A20" s="162"/>
      <c r="B20" s="163"/>
      <c r="C20" s="164"/>
      <c r="D20" s="165"/>
      <c r="E20" s="165"/>
      <c r="F20" s="165"/>
      <c r="G20" s="165"/>
      <c r="H20" s="165"/>
      <c r="I20" s="165"/>
    </row>
    <row r="21" spans="1:9" ht="18.75">
      <c r="A21" s="162"/>
      <c r="B21" s="162"/>
      <c r="C21" s="166"/>
      <c r="D21" s="167"/>
      <c r="E21" s="167"/>
      <c r="F21" s="167"/>
      <c r="G21" s="167"/>
      <c r="H21" s="167"/>
      <c r="I21" s="167"/>
    </row>
    <row r="22" spans="1:9" ht="15.75">
      <c r="A22" s="95"/>
      <c r="B22" s="95"/>
      <c r="C22" s="96"/>
      <c r="D22" s="97"/>
      <c r="E22" s="97"/>
      <c r="F22" s="97"/>
      <c r="G22" s="97"/>
      <c r="H22" s="97"/>
      <c r="I22" s="97"/>
    </row>
    <row r="23" spans="1:9" ht="15.75">
      <c r="A23" s="95"/>
      <c r="B23" s="95"/>
      <c r="C23" s="96"/>
      <c r="D23" s="97"/>
      <c r="E23" s="97"/>
      <c r="F23" s="97"/>
      <c r="G23" s="97"/>
      <c r="H23" s="97"/>
      <c r="I23" s="97"/>
    </row>
    <row r="24" spans="1:9" ht="15.75">
      <c r="A24" s="95"/>
      <c r="B24" s="95"/>
      <c r="C24" s="96"/>
      <c r="D24" s="97"/>
      <c r="E24" s="97"/>
      <c r="F24" s="97"/>
      <c r="G24" s="97"/>
      <c r="H24" s="97"/>
      <c r="I24" s="97"/>
    </row>
  </sheetData>
  <sheetProtection/>
  <mergeCells count="22">
    <mergeCell ref="A1:I1"/>
    <mergeCell ref="A2:I2"/>
    <mergeCell ref="A3:I3"/>
    <mergeCell ref="A4:I4"/>
    <mergeCell ref="A5:I5"/>
    <mergeCell ref="A6:A9"/>
    <mergeCell ref="C17:D17"/>
    <mergeCell ref="C19:D19"/>
    <mergeCell ref="H6:H9"/>
    <mergeCell ref="I6:I9"/>
    <mergeCell ref="D7:E7"/>
    <mergeCell ref="F7:G7"/>
    <mergeCell ref="C6:C9"/>
    <mergeCell ref="F8:F9"/>
    <mergeCell ref="G8:G9"/>
    <mergeCell ref="D6:E6"/>
    <mergeCell ref="F6:G6"/>
    <mergeCell ref="D8:D9"/>
    <mergeCell ref="E8:E9"/>
    <mergeCell ref="A13:I13"/>
    <mergeCell ref="C15:D15"/>
    <mergeCell ref="B6:B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0" r:id="rId1"/>
  <colBreaks count="1" manualBreakCount="1">
    <brk id="9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0" sqref="A10:F10"/>
    </sheetView>
  </sheetViews>
  <sheetFormatPr defaultColWidth="9.140625" defaultRowHeight="12.75"/>
  <cols>
    <col min="1" max="1" width="7.421875" style="92" customWidth="1"/>
    <col min="2" max="2" width="47.00390625" style="92" customWidth="1"/>
    <col min="3" max="3" width="13.7109375" style="92" customWidth="1"/>
    <col min="4" max="7" width="12.28125" style="92" customWidth="1"/>
    <col min="8" max="8" width="17.57421875" style="92" customWidth="1"/>
    <col min="9" max="9" width="15.8515625" style="92" customWidth="1"/>
    <col min="10" max="16384" width="9.140625" style="92" customWidth="1"/>
  </cols>
  <sheetData>
    <row r="1" spans="1:9" ht="18.75">
      <c r="A1" s="228" t="s">
        <v>182</v>
      </c>
      <c r="B1" s="228"/>
      <c r="C1" s="228"/>
      <c r="D1" s="228"/>
      <c r="E1" s="228"/>
      <c r="F1" s="228"/>
      <c r="G1" s="228"/>
      <c r="H1" s="228"/>
      <c r="I1" s="228"/>
    </row>
    <row r="2" spans="1:9" ht="18.75">
      <c r="A2" s="229" t="s">
        <v>183</v>
      </c>
      <c r="B2" s="229"/>
      <c r="C2" s="229"/>
      <c r="D2" s="229"/>
      <c r="E2" s="229"/>
      <c r="F2" s="229"/>
      <c r="G2" s="229"/>
      <c r="H2" s="229"/>
      <c r="I2" s="229"/>
    </row>
    <row r="3" spans="1:12" ht="47.25" customHeight="1">
      <c r="A3" s="233" t="s">
        <v>207</v>
      </c>
      <c r="B3" s="233"/>
      <c r="C3" s="233"/>
      <c r="D3" s="233"/>
      <c r="E3" s="233"/>
      <c r="F3" s="233"/>
      <c r="G3" s="233"/>
      <c r="H3" s="233"/>
      <c r="I3" s="233"/>
      <c r="J3" s="144"/>
      <c r="K3" s="144"/>
      <c r="L3" s="144"/>
    </row>
    <row r="4" spans="1:12" ht="42" customHeight="1">
      <c r="A4" s="232" t="s">
        <v>184</v>
      </c>
      <c r="B4" s="232"/>
      <c r="C4" s="232"/>
      <c r="D4" s="232"/>
      <c r="E4" s="232"/>
      <c r="F4" s="232"/>
      <c r="G4" s="232"/>
      <c r="H4" s="232"/>
      <c r="I4" s="232"/>
      <c r="J4" s="144"/>
      <c r="K4" s="144"/>
      <c r="L4" s="144"/>
    </row>
    <row r="5" spans="1:9" ht="18.75">
      <c r="A5" s="229"/>
      <c r="B5" s="229"/>
      <c r="C5" s="229"/>
      <c r="D5" s="229"/>
      <c r="E5" s="229"/>
      <c r="F5" s="229"/>
      <c r="G5" s="229"/>
      <c r="H5" s="229"/>
      <c r="I5" s="229"/>
    </row>
    <row r="6" spans="1:9" ht="20.25" customHeight="1">
      <c r="A6" s="225" t="s">
        <v>6</v>
      </c>
      <c r="B6" s="225" t="s">
        <v>197</v>
      </c>
      <c r="C6" s="225" t="s">
        <v>0</v>
      </c>
      <c r="D6" s="221" t="s">
        <v>119</v>
      </c>
      <c r="E6" s="221"/>
      <c r="F6" s="221" t="s">
        <v>119</v>
      </c>
      <c r="G6" s="221"/>
      <c r="H6" s="225" t="s">
        <v>185</v>
      </c>
      <c r="I6" s="225" t="s">
        <v>186</v>
      </c>
    </row>
    <row r="7" spans="1:9" ht="21.75" customHeight="1">
      <c r="A7" s="225"/>
      <c r="B7" s="225"/>
      <c r="C7" s="225"/>
      <c r="D7" s="226" t="s">
        <v>120</v>
      </c>
      <c r="E7" s="227"/>
      <c r="F7" s="226" t="s">
        <v>187</v>
      </c>
      <c r="G7" s="227"/>
      <c r="H7" s="225"/>
      <c r="I7" s="225"/>
    </row>
    <row r="8" spans="1:9" ht="21" customHeight="1">
      <c r="A8" s="225"/>
      <c r="B8" s="225"/>
      <c r="C8" s="225"/>
      <c r="D8" s="221" t="s">
        <v>121</v>
      </c>
      <c r="E8" s="221" t="s">
        <v>122</v>
      </c>
      <c r="F8" s="221" t="s">
        <v>121</v>
      </c>
      <c r="G8" s="221" t="s">
        <v>122</v>
      </c>
      <c r="H8" s="225"/>
      <c r="I8" s="225"/>
    </row>
    <row r="9" spans="1:9" ht="16.5" customHeight="1">
      <c r="A9" s="225"/>
      <c r="B9" s="225"/>
      <c r="C9" s="225"/>
      <c r="D9" s="221"/>
      <c r="E9" s="221"/>
      <c r="F9" s="221"/>
      <c r="G9" s="221"/>
      <c r="H9" s="225"/>
      <c r="I9" s="225"/>
    </row>
    <row r="10" spans="1:9" ht="18.75">
      <c r="A10" s="145">
        <v>1</v>
      </c>
      <c r="B10" s="145">
        <v>2</v>
      </c>
      <c r="C10" s="145">
        <v>3</v>
      </c>
      <c r="D10" s="146">
        <v>4</v>
      </c>
      <c r="E10" s="146">
        <v>5</v>
      </c>
      <c r="F10" s="146">
        <v>4</v>
      </c>
      <c r="G10" s="146">
        <v>5</v>
      </c>
      <c r="H10" s="145">
        <v>6</v>
      </c>
      <c r="I10" s="145">
        <v>7</v>
      </c>
    </row>
    <row r="11" spans="1:9" ht="60" customHeight="1">
      <c r="A11" s="147">
        <v>1</v>
      </c>
      <c r="B11" s="148" t="s">
        <v>130</v>
      </c>
      <c r="C11" s="149" t="str">
        <f>'[1]Характеристика'!C13</f>
        <v>сеанс</v>
      </c>
      <c r="D11" s="150">
        <f>'ПK ин.пост.'!C26</f>
        <v>16.17</v>
      </c>
      <c r="E11" s="150">
        <f>'ПK ин.пост.'!C30</f>
        <v>19.4</v>
      </c>
      <c r="F11" s="150">
        <f>ROUND(G11-(G11*20/120),2)</f>
        <v>15.38</v>
      </c>
      <c r="G11" s="150">
        <f>'ПK ин.пост.'!C31</f>
        <v>18.46</v>
      </c>
      <c r="H11" s="151">
        <f>E11/G11*100</f>
        <v>105.09209100758395</v>
      </c>
      <c r="I11" s="149"/>
    </row>
    <row r="12" spans="1:9" ht="18.75">
      <c r="A12" s="152"/>
      <c r="B12" s="153"/>
      <c r="C12" s="154"/>
      <c r="D12" s="155"/>
      <c r="E12" s="155"/>
      <c r="F12" s="155"/>
      <c r="G12" s="155"/>
      <c r="H12" s="156"/>
      <c r="I12" s="157"/>
    </row>
    <row r="13" spans="1:9" ht="51.75" customHeight="1">
      <c r="A13" s="222" t="s">
        <v>123</v>
      </c>
      <c r="B13" s="222"/>
      <c r="C13" s="222"/>
      <c r="D13" s="222"/>
      <c r="E13" s="222"/>
      <c r="F13" s="222"/>
      <c r="G13" s="222"/>
      <c r="H13" s="222"/>
      <c r="I13" s="222"/>
    </row>
    <row r="14" spans="1:9" ht="18.75">
      <c r="A14" s="158"/>
      <c r="B14" s="93"/>
      <c r="C14" s="159"/>
      <c r="D14" s="160"/>
      <c r="E14" s="160"/>
      <c r="F14" s="160"/>
      <c r="G14" s="160"/>
      <c r="H14" s="161"/>
      <c r="I14" s="161"/>
    </row>
    <row r="15" spans="1:9" ht="20.25" customHeight="1">
      <c r="A15" s="113"/>
      <c r="B15" s="113" t="s">
        <v>3</v>
      </c>
      <c r="C15" s="223" t="s">
        <v>124</v>
      </c>
      <c r="D15" s="223"/>
      <c r="E15" s="114"/>
      <c r="F15" s="114"/>
      <c r="G15" s="114"/>
      <c r="H15" s="158" t="s">
        <v>188</v>
      </c>
      <c r="I15" s="113"/>
    </row>
    <row r="16" spans="1:9" ht="18.7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18" ht="18.75">
      <c r="A17" s="94"/>
      <c r="B17" s="115" t="s">
        <v>53</v>
      </c>
      <c r="C17" s="224" t="s">
        <v>124</v>
      </c>
      <c r="D17" s="224"/>
      <c r="E17" s="116"/>
      <c r="F17" s="116"/>
      <c r="G17" s="116"/>
      <c r="H17" s="115" t="s">
        <v>98</v>
      </c>
      <c r="I17" s="115"/>
      <c r="J17" s="94"/>
      <c r="K17" s="94"/>
      <c r="L17" s="94"/>
      <c r="M17" s="94"/>
      <c r="O17" s="94"/>
      <c r="P17" s="94"/>
      <c r="Q17" s="94"/>
      <c r="R17" s="94"/>
    </row>
    <row r="18" spans="1:18" ht="18.75">
      <c r="A18" s="94"/>
      <c r="B18" s="115"/>
      <c r="C18" s="115"/>
      <c r="D18" s="115"/>
      <c r="E18" s="115"/>
      <c r="F18" s="115"/>
      <c r="G18" s="115"/>
      <c r="H18" s="115"/>
      <c r="I18" s="115"/>
      <c r="J18" s="94"/>
      <c r="K18" s="94"/>
      <c r="L18" s="94"/>
      <c r="M18" s="94"/>
      <c r="O18" s="94"/>
      <c r="P18" s="94"/>
      <c r="Q18" s="94"/>
      <c r="R18" s="94"/>
    </row>
    <row r="19" spans="1:18" ht="18.75">
      <c r="A19" s="94"/>
      <c r="B19" s="115" t="s">
        <v>50</v>
      </c>
      <c r="C19" s="224" t="s">
        <v>124</v>
      </c>
      <c r="D19" s="224"/>
      <c r="E19" s="116"/>
      <c r="F19" s="116"/>
      <c r="G19" s="116"/>
      <c r="H19" s="94" t="s">
        <v>128</v>
      </c>
      <c r="I19" s="115"/>
      <c r="J19" s="94"/>
      <c r="K19" s="94"/>
      <c r="L19" s="94"/>
      <c r="M19" s="94"/>
      <c r="O19" s="94"/>
      <c r="P19" s="94"/>
      <c r="Q19" s="94"/>
      <c r="R19" s="94"/>
    </row>
    <row r="20" spans="1:9" ht="18.75">
      <c r="A20" s="162"/>
      <c r="B20" s="163"/>
      <c r="C20" s="164"/>
      <c r="D20" s="165"/>
      <c r="E20" s="165"/>
      <c r="F20" s="165"/>
      <c r="G20" s="165"/>
      <c r="H20" s="165"/>
      <c r="I20" s="165"/>
    </row>
    <row r="21" spans="1:9" ht="18.75">
      <c r="A21" s="162"/>
      <c r="B21" s="162"/>
      <c r="C21" s="166"/>
      <c r="D21" s="167"/>
      <c r="E21" s="167"/>
      <c r="F21" s="167"/>
      <c r="G21" s="167"/>
      <c r="H21" s="167"/>
      <c r="I21" s="167"/>
    </row>
    <row r="22" spans="1:9" ht="15.75">
      <c r="A22" s="95"/>
      <c r="B22" s="95"/>
      <c r="C22" s="96"/>
      <c r="D22" s="97"/>
      <c r="E22" s="97"/>
      <c r="F22" s="97"/>
      <c r="G22" s="97"/>
      <c r="H22" s="97"/>
      <c r="I22" s="97"/>
    </row>
    <row r="23" spans="1:9" ht="15.75">
      <c r="A23" s="95"/>
      <c r="B23" s="95"/>
      <c r="C23" s="96"/>
      <c r="D23" s="97"/>
      <c r="E23" s="97"/>
      <c r="F23" s="97"/>
      <c r="G23" s="97"/>
      <c r="H23" s="97"/>
      <c r="I23" s="97"/>
    </row>
    <row r="24" spans="1:9" ht="15.75">
      <c r="A24" s="95"/>
      <c r="B24" s="95"/>
      <c r="C24" s="96"/>
      <c r="D24" s="97"/>
      <c r="E24" s="97"/>
      <c r="F24" s="97"/>
      <c r="G24" s="97"/>
      <c r="H24" s="97"/>
      <c r="I24" s="97"/>
    </row>
  </sheetData>
  <sheetProtection/>
  <mergeCells count="22">
    <mergeCell ref="A1:I1"/>
    <mergeCell ref="A2:I2"/>
    <mergeCell ref="A3:I3"/>
    <mergeCell ref="A4:I4"/>
    <mergeCell ref="A5:I5"/>
    <mergeCell ref="A6:A9"/>
    <mergeCell ref="C17:D17"/>
    <mergeCell ref="C19:D19"/>
    <mergeCell ref="H6:H9"/>
    <mergeCell ref="I6:I9"/>
    <mergeCell ref="D7:E7"/>
    <mergeCell ref="F7:G7"/>
    <mergeCell ref="C6:C9"/>
    <mergeCell ref="F8:F9"/>
    <mergeCell ref="G8:G9"/>
    <mergeCell ref="D6:E6"/>
    <mergeCell ref="F6:G6"/>
    <mergeCell ref="D8:D9"/>
    <mergeCell ref="E8:E9"/>
    <mergeCell ref="A13:I13"/>
    <mergeCell ref="C15:D15"/>
    <mergeCell ref="B6:B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0" r:id="rId1"/>
  <colBreaks count="1" manualBreakCount="1">
    <brk id="9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workbookViewId="0" topLeftCell="A1">
      <selection activeCell="A9" sqref="A9:F9"/>
    </sheetView>
  </sheetViews>
  <sheetFormatPr defaultColWidth="9.140625" defaultRowHeight="12.75"/>
  <cols>
    <col min="1" max="1" width="6.00390625" style="55" customWidth="1"/>
    <col min="2" max="2" width="41.00390625" style="55" customWidth="1"/>
    <col min="3" max="3" width="14.00390625" style="55" customWidth="1"/>
    <col min="4" max="4" width="15.28125" style="55" customWidth="1"/>
    <col min="5" max="5" width="9.140625" style="55" customWidth="1"/>
    <col min="6" max="6" width="14.140625" style="55" customWidth="1"/>
    <col min="7" max="16384" width="9.140625" style="55" customWidth="1"/>
  </cols>
  <sheetData>
    <row r="1" spans="1:5" ht="20.25">
      <c r="A1" s="54"/>
      <c r="B1" s="54"/>
      <c r="D1" s="62" t="s">
        <v>2</v>
      </c>
      <c r="E1" s="63"/>
    </row>
    <row r="2" spans="1:5" ht="20.25">
      <c r="A2" s="56"/>
      <c r="B2" s="56"/>
      <c r="D2" s="62" t="s">
        <v>114</v>
      </c>
      <c r="E2" s="63"/>
    </row>
    <row r="3" spans="1:5" ht="20.25">
      <c r="A3" s="56"/>
      <c r="B3" s="56"/>
      <c r="D3" s="62" t="s">
        <v>4</v>
      </c>
      <c r="E3" s="63"/>
    </row>
    <row r="4" spans="1:5" ht="20.25">
      <c r="A4" s="56"/>
      <c r="B4" s="56"/>
      <c r="D4" s="62" t="s">
        <v>115</v>
      </c>
      <c r="E4" s="63"/>
    </row>
    <row r="5" spans="1:5" ht="20.25">
      <c r="A5" s="56"/>
      <c r="B5" s="56"/>
      <c r="D5" s="62" t="s">
        <v>191</v>
      </c>
      <c r="E5" s="63"/>
    </row>
    <row r="6" spans="1:5" ht="20.25">
      <c r="A6" s="57"/>
      <c r="B6" s="57"/>
      <c r="D6" s="104" t="s">
        <v>189</v>
      </c>
      <c r="E6" s="72"/>
    </row>
    <row r="7" spans="1:5" ht="20.25">
      <c r="A7" s="57"/>
      <c r="B7" s="57"/>
      <c r="C7" s="56"/>
      <c r="D7" s="64"/>
      <c r="E7" s="63"/>
    </row>
    <row r="8" spans="1:6" ht="18.75">
      <c r="A8" s="235" t="s">
        <v>210</v>
      </c>
      <c r="B8" s="235"/>
      <c r="C8" s="235"/>
      <c r="D8" s="235"/>
      <c r="E8" s="235"/>
      <c r="F8" s="235"/>
    </row>
    <row r="9" spans="1:6" ht="18.75">
      <c r="A9" s="236" t="s">
        <v>208</v>
      </c>
      <c r="B9" s="236"/>
      <c r="C9" s="236"/>
      <c r="D9" s="236"/>
      <c r="E9" s="236"/>
      <c r="F9" s="236"/>
    </row>
    <row r="10" spans="1:6" ht="18.75">
      <c r="A10" s="236" t="s">
        <v>126</v>
      </c>
      <c r="B10" s="236"/>
      <c r="C10" s="236"/>
      <c r="D10" s="236"/>
      <c r="E10" s="236"/>
      <c r="F10" s="236"/>
    </row>
    <row r="11" spans="1:6" ht="18.75">
      <c r="A11" s="235" t="s">
        <v>100</v>
      </c>
      <c r="B11" s="235"/>
      <c r="C11" s="235"/>
      <c r="D11" s="235"/>
      <c r="E11" s="235"/>
      <c r="F11" s="235"/>
    </row>
    <row r="12" spans="1:6" ht="18.75">
      <c r="A12" s="237" t="s">
        <v>190</v>
      </c>
      <c r="B12" s="237"/>
      <c r="C12" s="237"/>
      <c r="D12" s="237"/>
      <c r="E12" s="237"/>
      <c r="F12" s="237"/>
    </row>
    <row r="13" spans="1:4" ht="15.75">
      <c r="A13" s="57"/>
      <c r="B13" s="57"/>
      <c r="C13" s="57"/>
      <c r="D13" s="57"/>
    </row>
    <row r="14" spans="1:6" ht="52.5" customHeight="1">
      <c r="A14" s="85" t="s">
        <v>46</v>
      </c>
      <c r="B14" s="85" t="s">
        <v>67</v>
      </c>
      <c r="C14" s="86" t="s">
        <v>0</v>
      </c>
      <c r="D14" s="85" t="s">
        <v>99</v>
      </c>
      <c r="E14" s="180" t="s">
        <v>198</v>
      </c>
      <c r="F14" s="85" t="s">
        <v>199</v>
      </c>
    </row>
    <row r="15" spans="1:6" ht="110.25" customHeight="1">
      <c r="A15" s="85" t="s">
        <v>7</v>
      </c>
      <c r="B15" s="87" t="str">
        <f>Характеристика!B13</f>
        <v>Психодиагностическое обследование интеллекта по методике Векслера (для взрослых)</v>
      </c>
      <c r="C15" s="85" t="str">
        <f>Характеристика!C13</f>
        <v>сеанс</v>
      </c>
      <c r="D15" s="168">
        <f>'ПK бел.'!C26</f>
        <v>16.17</v>
      </c>
      <c r="E15" s="182">
        <f>'ПK бел.'!C28</f>
        <v>3.23</v>
      </c>
      <c r="F15" s="181">
        <f>D15+E15</f>
        <v>19.400000000000002</v>
      </c>
    </row>
    <row r="16" spans="1:6" ht="17.25" customHeight="1">
      <c r="A16" s="59"/>
      <c r="B16" s="60"/>
      <c r="C16" s="65"/>
      <c r="D16" s="59"/>
      <c r="F16" s="58"/>
    </row>
    <row r="17" spans="1:4" ht="17.25" customHeight="1">
      <c r="A17" s="88" t="s">
        <v>116</v>
      </c>
      <c r="B17" s="89"/>
      <c r="C17" s="89"/>
      <c r="D17" s="89"/>
    </row>
    <row r="18" spans="1:7" ht="30.75" customHeight="1">
      <c r="A18" s="238" t="s">
        <v>209</v>
      </c>
      <c r="B18" s="238"/>
      <c r="C18" s="238"/>
      <c r="D18" s="238"/>
      <c r="E18" s="238"/>
      <c r="F18" s="238"/>
      <c r="G18" s="67"/>
    </row>
    <row r="19" spans="1:7" ht="15.75">
      <c r="A19" s="68"/>
      <c r="B19" s="71"/>
      <c r="C19" s="71"/>
      <c r="D19" s="71"/>
      <c r="E19" s="67"/>
      <c r="F19" s="67"/>
      <c r="G19" s="67"/>
    </row>
    <row r="20" spans="1:7" ht="14.25" customHeight="1">
      <c r="A20" s="67"/>
      <c r="B20" s="69"/>
      <c r="C20" s="69"/>
      <c r="D20" s="70"/>
      <c r="E20" s="67"/>
      <c r="F20" s="67"/>
      <c r="G20" s="67"/>
    </row>
    <row r="21" spans="1:7" ht="15">
      <c r="A21" s="1"/>
      <c r="C21" s="66"/>
      <c r="D21" s="66"/>
      <c r="E21" s="67"/>
      <c r="F21" s="67"/>
      <c r="G21" s="67"/>
    </row>
    <row r="22" spans="1:4" ht="15">
      <c r="A22" s="1"/>
      <c r="C22" s="54"/>
      <c r="D22" s="54"/>
    </row>
    <row r="23" spans="1:4" ht="15">
      <c r="A23" s="52"/>
      <c r="C23" s="54"/>
      <c r="D23" s="54"/>
    </row>
    <row r="24" spans="1:4" ht="12.75">
      <c r="A24" s="54"/>
      <c r="B24" s="54"/>
      <c r="C24" s="54"/>
      <c r="D24" s="54"/>
    </row>
    <row r="25" spans="1:4" ht="12.75">
      <c r="A25" s="54"/>
      <c r="B25" s="54"/>
      <c r="C25" s="54"/>
      <c r="D25" s="54"/>
    </row>
    <row r="26" spans="3:4" ht="12.75">
      <c r="C26" s="54"/>
      <c r="D26" s="54"/>
    </row>
    <row r="27" spans="1:4" ht="12.75">
      <c r="A27" s="61"/>
      <c r="B27" s="54"/>
      <c r="C27" s="54"/>
      <c r="D27" s="54"/>
    </row>
    <row r="28" spans="1:4" ht="12.75">
      <c r="A28" s="54"/>
      <c r="B28" s="54"/>
      <c r="C28" s="54"/>
      <c r="D28" s="54"/>
    </row>
    <row r="29" spans="1:4" ht="12.75">
      <c r="A29" s="234"/>
      <c r="B29" s="234"/>
      <c r="C29" s="54"/>
      <c r="D29" s="54"/>
    </row>
    <row r="30" spans="1:4" ht="12.75">
      <c r="A30" s="54"/>
      <c r="B30" s="54"/>
      <c r="C30" s="54"/>
      <c r="D30" s="54"/>
    </row>
    <row r="31" spans="1:4" ht="12.75">
      <c r="A31" s="234"/>
      <c r="B31" s="234"/>
      <c r="C31" s="54"/>
      <c r="D31" s="54"/>
    </row>
    <row r="32" spans="1:4" ht="12.75">
      <c r="A32" s="54"/>
      <c r="B32" s="54"/>
      <c r="C32" s="54"/>
      <c r="D32" s="54"/>
    </row>
    <row r="33" spans="1:4" ht="12.75">
      <c r="A33" s="54"/>
      <c r="B33" s="54"/>
      <c r="C33" s="54"/>
      <c r="D33" s="54"/>
    </row>
    <row r="34" spans="1:4" ht="12.75">
      <c r="A34" s="54"/>
      <c r="B34" s="54"/>
      <c r="C34" s="54"/>
      <c r="D34" s="54"/>
    </row>
    <row r="35" spans="1:4" ht="12.75">
      <c r="A35" s="54"/>
      <c r="B35" s="54"/>
      <c r="C35" s="54"/>
      <c r="D35" s="54"/>
    </row>
    <row r="36" spans="1:4" ht="12.75">
      <c r="A36" s="54"/>
      <c r="B36" s="54"/>
      <c r="C36" s="54"/>
      <c r="D36" s="54"/>
    </row>
    <row r="37" spans="1:4" ht="12.75">
      <c r="A37" s="54"/>
      <c r="B37" s="54"/>
      <c r="C37" s="54"/>
      <c r="D37" s="54"/>
    </row>
    <row r="38" spans="1:4" ht="12.75">
      <c r="A38" s="54"/>
      <c r="B38" s="54"/>
      <c r="C38" s="54"/>
      <c r="D38" s="54"/>
    </row>
    <row r="39" spans="1:4" ht="12.75">
      <c r="A39" s="54"/>
      <c r="B39" s="54"/>
      <c r="C39" s="54"/>
      <c r="D39" s="54"/>
    </row>
    <row r="40" spans="1:4" ht="12.75">
      <c r="A40" s="54"/>
      <c r="B40" s="54"/>
      <c r="C40" s="54"/>
      <c r="D40" s="54"/>
    </row>
    <row r="41" spans="1:4" ht="12.75">
      <c r="A41" s="54"/>
      <c r="B41" s="54"/>
      <c r="C41" s="54"/>
      <c r="D41" s="54"/>
    </row>
    <row r="42" spans="1:4" ht="12.75">
      <c r="A42" s="54"/>
      <c r="B42" s="54"/>
      <c r="C42" s="54"/>
      <c r="D42" s="54"/>
    </row>
    <row r="43" spans="1:4" ht="12.75">
      <c r="A43" s="54"/>
      <c r="B43" s="54"/>
      <c r="C43" s="54"/>
      <c r="D43" s="54"/>
    </row>
    <row r="44" spans="1:4" ht="12.75">
      <c r="A44" s="54"/>
      <c r="B44" s="54"/>
      <c r="C44" s="54"/>
      <c r="D44" s="54"/>
    </row>
    <row r="45" spans="1:4" ht="12.75">
      <c r="A45" s="54"/>
      <c r="B45" s="54"/>
      <c r="C45" s="54"/>
      <c r="D45" s="54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  <row r="48" spans="1:4" ht="12.75">
      <c r="A48" s="54"/>
      <c r="B48" s="54"/>
      <c r="C48" s="54"/>
      <c r="D48" s="54"/>
    </row>
    <row r="49" spans="1:4" ht="12.75">
      <c r="A49" s="54"/>
      <c r="B49" s="54"/>
      <c r="C49" s="54"/>
      <c r="D49" s="54"/>
    </row>
    <row r="50" spans="1:4" ht="12.75">
      <c r="A50" s="54"/>
      <c r="B50" s="54"/>
      <c r="C50" s="54"/>
      <c r="D50" s="54"/>
    </row>
    <row r="51" spans="1:4" ht="12.75">
      <c r="A51" s="54"/>
      <c r="B51" s="54"/>
      <c r="C51" s="54"/>
      <c r="D51" s="54"/>
    </row>
    <row r="52" spans="1:4" ht="12.75">
      <c r="A52" s="54"/>
      <c r="B52" s="54"/>
      <c r="C52" s="54"/>
      <c r="D52" s="54"/>
    </row>
    <row r="53" spans="1:4" ht="12.75">
      <c r="A53" s="54"/>
      <c r="B53" s="54"/>
      <c r="C53" s="54"/>
      <c r="D53" s="54"/>
    </row>
    <row r="54" spans="1:4" ht="12.75">
      <c r="A54" s="54"/>
      <c r="B54" s="54"/>
      <c r="C54" s="54"/>
      <c r="D54" s="54"/>
    </row>
    <row r="55" spans="1:4" ht="12.75">
      <c r="A55" s="54"/>
      <c r="B55" s="54"/>
      <c r="C55" s="54"/>
      <c r="D55" s="54"/>
    </row>
    <row r="56" spans="1:4" ht="12.75">
      <c r="A56" s="54"/>
      <c r="B56" s="54"/>
      <c r="C56" s="54"/>
      <c r="D56" s="54"/>
    </row>
    <row r="57" spans="1:4" ht="12.75">
      <c r="A57" s="54"/>
      <c r="B57" s="54"/>
      <c r="C57" s="54"/>
      <c r="D57" s="54"/>
    </row>
    <row r="58" spans="1:4" ht="12.75">
      <c r="A58" s="54"/>
      <c r="B58" s="54"/>
      <c r="C58" s="54"/>
      <c r="D58" s="54"/>
    </row>
    <row r="59" spans="1:4" ht="12.75">
      <c r="A59" s="54"/>
      <c r="B59" s="54"/>
      <c r="C59" s="54"/>
      <c r="D59" s="54"/>
    </row>
    <row r="60" spans="1:4" ht="12.75">
      <c r="A60" s="54"/>
      <c r="B60" s="54"/>
      <c r="C60" s="54"/>
      <c r="D60" s="54"/>
    </row>
    <row r="61" spans="1:4" ht="12.75">
      <c r="A61" s="54"/>
      <c r="B61" s="54"/>
      <c r="C61" s="54"/>
      <c r="D61" s="54"/>
    </row>
    <row r="62" spans="1:4" ht="12.75">
      <c r="A62" s="54"/>
      <c r="B62" s="54"/>
      <c r="C62" s="54"/>
      <c r="D62" s="54"/>
    </row>
    <row r="63" spans="1:4" ht="12.75">
      <c r="A63" s="54"/>
      <c r="B63" s="54"/>
      <c r="C63" s="54"/>
      <c r="D63" s="54"/>
    </row>
    <row r="64" spans="1:4" ht="12.75">
      <c r="A64" s="54"/>
      <c r="B64" s="54"/>
      <c r="C64" s="54"/>
      <c r="D64" s="54"/>
    </row>
    <row r="65" spans="1:4" ht="12.75">
      <c r="A65" s="54"/>
      <c r="B65" s="54"/>
      <c r="C65" s="54"/>
      <c r="D65" s="54"/>
    </row>
    <row r="66" spans="1:4" ht="12.75">
      <c r="A66" s="54"/>
      <c r="B66" s="54"/>
      <c r="C66" s="54"/>
      <c r="D66" s="54"/>
    </row>
    <row r="67" spans="1:4" ht="12.75">
      <c r="A67" s="54"/>
      <c r="B67" s="54"/>
      <c r="C67" s="54"/>
      <c r="D67" s="54"/>
    </row>
    <row r="68" spans="1:4" ht="12.75">
      <c r="A68" s="54"/>
      <c r="B68" s="54"/>
      <c r="C68" s="54"/>
      <c r="D68" s="54"/>
    </row>
    <row r="69" spans="1:4" ht="12.75">
      <c r="A69" s="54"/>
      <c r="B69" s="54"/>
      <c r="C69" s="54"/>
      <c r="D69" s="54"/>
    </row>
    <row r="70" spans="1:4" ht="12.75">
      <c r="A70" s="54"/>
      <c r="B70" s="54"/>
      <c r="C70" s="54"/>
      <c r="D70" s="54"/>
    </row>
    <row r="71" spans="1:4" ht="12.75">
      <c r="A71" s="54"/>
      <c r="B71" s="54"/>
      <c r="C71" s="54"/>
      <c r="D71" s="54"/>
    </row>
    <row r="72" spans="1:4" ht="12.75">
      <c r="A72" s="54"/>
      <c r="B72" s="54"/>
      <c r="C72" s="54"/>
      <c r="D72" s="54"/>
    </row>
    <row r="73" spans="1:4" ht="12.75">
      <c r="A73" s="54"/>
      <c r="B73" s="54"/>
      <c r="C73" s="54"/>
      <c r="D73" s="54"/>
    </row>
    <row r="74" spans="1:4" ht="12.75">
      <c r="A74" s="54"/>
      <c r="B74" s="54"/>
      <c r="C74" s="54"/>
      <c r="D74" s="54"/>
    </row>
    <row r="75" spans="1:4" ht="12.75">
      <c r="A75" s="54"/>
      <c r="B75" s="54"/>
      <c r="C75" s="54"/>
      <c r="D75" s="54"/>
    </row>
    <row r="76" spans="1:4" ht="12.75">
      <c r="A76" s="54"/>
      <c r="B76" s="54"/>
      <c r="C76" s="54"/>
      <c r="D76" s="54"/>
    </row>
    <row r="77" spans="1:4" ht="12.75">
      <c r="A77" s="54"/>
      <c r="B77" s="54"/>
      <c r="C77" s="54"/>
      <c r="D77" s="54"/>
    </row>
    <row r="78" spans="1:4" ht="12.75">
      <c r="A78" s="54"/>
      <c r="B78" s="54"/>
      <c r="C78" s="54"/>
      <c r="D78" s="54"/>
    </row>
    <row r="79" spans="1:4" ht="12.75">
      <c r="A79" s="54"/>
      <c r="B79" s="54"/>
      <c r="C79" s="54"/>
      <c r="D79" s="54"/>
    </row>
    <row r="80" spans="1:4" ht="12.75">
      <c r="A80" s="54"/>
      <c r="B80" s="54"/>
      <c r="C80" s="54"/>
      <c r="D80" s="54"/>
    </row>
    <row r="81" spans="1:4" ht="12.75">
      <c r="A81" s="54"/>
      <c r="B81" s="54"/>
      <c r="C81" s="54"/>
      <c r="D81" s="54"/>
    </row>
    <row r="82" spans="1:4" ht="12.75">
      <c r="A82" s="54"/>
      <c r="B82" s="54"/>
      <c r="C82" s="54"/>
      <c r="D82" s="54"/>
    </row>
    <row r="83" spans="1:4" ht="12.75">
      <c r="A83" s="54"/>
      <c r="B83" s="54"/>
      <c r="C83" s="54"/>
      <c r="D83" s="54"/>
    </row>
    <row r="84" spans="1:4" ht="12.75">
      <c r="A84" s="54"/>
      <c r="B84" s="54"/>
      <c r="C84" s="54"/>
      <c r="D84" s="54"/>
    </row>
    <row r="85" spans="1:4" ht="12.75">
      <c r="A85" s="54"/>
      <c r="B85" s="54"/>
      <c r="C85" s="54"/>
      <c r="D85" s="54"/>
    </row>
    <row r="86" spans="1:4" ht="12.75">
      <c r="A86" s="54"/>
      <c r="B86" s="54"/>
      <c r="C86" s="54"/>
      <c r="D86" s="54"/>
    </row>
    <row r="87" spans="1:4" ht="12.75">
      <c r="A87" s="54"/>
      <c r="B87" s="54"/>
      <c r="C87" s="54"/>
      <c r="D87" s="54"/>
    </row>
    <row r="88" spans="1:4" ht="12.75">
      <c r="A88" s="54"/>
      <c r="B88" s="54"/>
      <c r="C88" s="54"/>
      <c r="D88" s="54"/>
    </row>
    <row r="89" spans="1:4" ht="12.75">
      <c r="A89" s="54"/>
      <c r="B89" s="54"/>
      <c r="C89" s="54"/>
      <c r="D89" s="54"/>
    </row>
    <row r="90" spans="1:4" ht="12.75">
      <c r="A90" s="54"/>
      <c r="B90" s="54"/>
      <c r="C90" s="54"/>
      <c r="D90" s="54"/>
    </row>
    <row r="91" spans="1:4" ht="12.75">
      <c r="A91" s="54"/>
      <c r="B91" s="54"/>
      <c r="C91" s="54"/>
      <c r="D91" s="54"/>
    </row>
    <row r="92" spans="1:4" ht="12.75">
      <c r="A92" s="54"/>
      <c r="B92" s="54"/>
      <c r="C92" s="54"/>
      <c r="D92" s="54"/>
    </row>
    <row r="93" spans="1:4" ht="12.75">
      <c r="A93" s="54"/>
      <c r="B93" s="54"/>
      <c r="C93" s="54"/>
      <c r="D93" s="54"/>
    </row>
    <row r="94" spans="1:4" ht="12.75">
      <c r="A94" s="54"/>
      <c r="B94" s="54"/>
      <c r="C94" s="54"/>
      <c r="D94" s="54"/>
    </row>
    <row r="95" spans="1:4" ht="12.75">
      <c r="A95" s="54"/>
      <c r="B95" s="54"/>
      <c r="C95" s="54"/>
      <c r="D95" s="54"/>
    </row>
    <row r="96" spans="1:4" ht="12.75">
      <c r="A96" s="54"/>
      <c r="B96" s="54"/>
      <c r="C96" s="54"/>
      <c r="D96" s="54"/>
    </row>
    <row r="97" spans="1:4" ht="12.75">
      <c r="A97" s="54"/>
      <c r="B97" s="54"/>
      <c r="C97" s="54"/>
      <c r="D97" s="54"/>
    </row>
    <row r="98" spans="1:4" ht="12.75">
      <c r="A98" s="54"/>
      <c r="B98" s="54"/>
      <c r="C98" s="54"/>
      <c r="D98" s="54"/>
    </row>
    <row r="99" spans="1:4" ht="12.75">
      <c r="A99" s="54"/>
      <c r="B99" s="54"/>
      <c r="C99" s="54"/>
      <c r="D99" s="54"/>
    </row>
    <row r="100" spans="1:4" ht="12.75">
      <c r="A100" s="54"/>
      <c r="B100" s="54"/>
      <c r="C100" s="54"/>
      <c r="D100" s="54"/>
    </row>
    <row r="101" spans="1:4" ht="12.75">
      <c r="A101" s="54"/>
      <c r="B101" s="54"/>
      <c r="C101" s="54"/>
      <c r="D101" s="54"/>
    </row>
    <row r="102" spans="1:4" ht="12.75">
      <c r="A102" s="54"/>
      <c r="B102" s="54"/>
      <c r="C102" s="54"/>
      <c r="D102" s="54"/>
    </row>
    <row r="103" spans="1:4" ht="12.75">
      <c r="A103" s="54"/>
      <c r="B103" s="54"/>
      <c r="C103" s="54"/>
      <c r="D103" s="54"/>
    </row>
    <row r="104" spans="1:4" ht="12.75">
      <c r="A104" s="54"/>
      <c r="B104" s="54"/>
      <c r="C104" s="54"/>
      <c r="D104" s="54"/>
    </row>
    <row r="105" spans="1:4" ht="12.75">
      <c r="A105" s="54"/>
      <c r="B105" s="54"/>
      <c r="C105" s="54"/>
      <c r="D105" s="54"/>
    </row>
    <row r="106" spans="1:4" ht="12.75">
      <c r="A106" s="54"/>
      <c r="B106" s="54"/>
      <c r="C106" s="54"/>
      <c r="D106" s="54"/>
    </row>
    <row r="107" spans="1:4" ht="12.75">
      <c r="A107" s="54"/>
      <c r="B107" s="54"/>
      <c r="C107" s="54"/>
      <c r="D107" s="54"/>
    </row>
    <row r="108" spans="1:4" ht="12.75">
      <c r="A108" s="54"/>
      <c r="B108" s="54"/>
      <c r="C108" s="54"/>
      <c r="D108" s="54"/>
    </row>
    <row r="109" spans="1:4" ht="12.75">
      <c r="A109" s="54"/>
      <c r="B109" s="54"/>
      <c r="C109" s="54"/>
      <c r="D109" s="54"/>
    </row>
    <row r="110" spans="1:4" ht="12.75">
      <c r="A110" s="54"/>
      <c r="B110" s="54"/>
      <c r="C110" s="54"/>
      <c r="D110" s="54"/>
    </row>
    <row r="111" spans="1:4" ht="12.75">
      <c r="A111" s="54"/>
      <c r="B111" s="54"/>
      <c r="C111" s="54"/>
      <c r="D111" s="54"/>
    </row>
    <row r="112" spans="1:4" ht="12.75">
      <c r="A112" s="54"/>
      <c r="B112" s="54"/>
      <c r="C112" s="54"/>
      <c r="D112" s="54"/>
    </row>
    <row r="113" spans="1:4" ht="12.75">
      <c r="A113" s="54"/>
      <c r="B113" s="54"/>
      <c r="C113" s="54"/>
      <c r="D113" s="54"/>
    </row>
    <row r="114" spans="1:4" ht="12.75">
      <c r="A114" s="54"/>
      <c r="B114" s="54"/>
      <c r="C114" s="54"/>
      <c r="D114" s="54"/>
    </row>
    <row r="115" spans="1:4" ht="12.75">
      <c r="A115" s="54"/>
      <c r="B115" s="54"/>
      <c r="C115" s="54"/>
      <c r="D115" s="54"/>
    </row>
    <row r="116" spans="1:4" ht="12.75">
      <c r="A116" s="54"/>
      <c r="B116" s="54"/>
      <c r="C116" s="54"/>
      <c r="D116" s="54"/>
    </row>
    <row r="117" spans="1:4" ht="12.75">
      <c r="A117" s="54"/>
      <c r="B117" s="54"/>
      <c r="C117" s="54"/>
      <c r="D117" s="54"/>
    </row>
    <row r="118" spans="1:4" ht="12.75">
      <c r="A118" s="54"/>
      <c r="B118" s="54"/>
      <c r="C118" s="54"/>
      <c r="D118" s="54"/>
    </row>
    <row r="119" spans="1:4" ht="12.75">
      <c r="A119" s="54"/>
      <c r="B119" s="54"/>
      <c r="C119" s="54"/>
      <c r="D119" s="54"/>
    </row>
    <row r="120" spans="1:4" ht="12.75">
      <c r="A120" s="54"/>
      <c r="B120" s="54"/>
      <c r="C120" s="54"/>
      <c r="D120" s="54"/>
    </row>
    <row r="121" spans="1:4" ht="12.75">
      <c r="A121" s="54"/>
      <c r="B121" s="54"/>
      <c r="C121" s="54"/>
      <c r="D121" s="54"/>
    </row>
    <row r="122" spans="1:4" ht="12.75">
      <c r="A122" s="54"/>
      <c r="B122" s="54"/>
      <c r="C122" s="54"/>
      <c r="D122" s="54"/>
    </row>
    <row r="123" spans="1:4" ht="12.75">
      <c r="A123" s="54"/>
      <c r="B123" s="54"/>
      <c r="C123" s="54"/>
      <c r="D123" s="54"/>
    </row>
    <row r="124" spans="1:4" ht="12.75">
      <c r="A124" s="54"/>
      <c r="B124" s="54"/>
      <c r="C124" s="54"/>
      <c r="D124" s="54"/>
    </row>
    <row r="125" spans="1:4" ht="12.75">
      <c r="A125" s="54"/>
      <c r="B125" s="54"/>
      <c r="C125" s="54"/>
      <c r="D125" s="54"/>
    </row>
    <row r="126" spans="1:4" ht="12.75">
      <c r="A126" s="54"/>
      <c r="B126" s="54"/>
      <c r="C126" s="54"/>
      <c r="D126" s="54"/>
    </row>
    <row r="127" spans="1:4" ht="12.75">
      <c r="A127" s="54"/>
      <c r="B127" s="54"/>
      <c r="C127" s="54"/>
      <c r="D127" s="54"/>
    </row>
    <row r="128" spans="1:4" ht="12.75">
      <c r="A128" s="54"/>
      <c r="B128" s="54"/>
      <c r="C128" s="54"/>
      <c r="D128" s="54"/>
    </row>
    <row r="129" spans="1:4" ht="12.75">
      <c r="A129" s="54"/>
      <c r="B129" s="54"/>
      <c r="C129" s="54"/>
      <c r="D129" s="54"/>
    </row>
    <row r="130" spans="1:4" ht="12.75">
      <c r="A130" s="54"/>
      <c r="B130" s="54"/>
      <c r="C130" s="54"/>
      <c r="D130" s="54"/>
    </row>
    <row r="131" spans="1:4" ht="12.75">
      <c r="A131" s="54"/>
      <c r="B131" s="54"/>
      <c r="C131" s="54"/>
      <c r="D131" s="54"/>
    </row>
    <row r="132" spans="1:4" ht="12.75">
      <c r="A132" s="54"/>
      <c r="B132" s="54"/>
      <c r="C132" s="54"/>
      <c r="D132" s="54"/>
    </row>
    <row r="133" spans="1:4" ht="12.75">
      <c r="A133" s="54"/>
      <c r="B133" s="54"/>
      <c r="C133" s="54"/>
      <c r="D133" s="54"/>
    </row>
    <row r="134" spans="1:4" ht="12.75">
      <c r="A134" s="54"/>
      <c r="B134" s="54"/>
      <c r="C134" s="54"/>
      <c r="D134" s="54"/>
    </row>
    <row r="135" spans="1:4" ht="12.75">
      <c r="A135" s="54"/>
      <c r="B135" s="54"/>
      <c r="C135" s="54"/>
      <c r="D135" s="54"/>
    </row>
    <row r="136" spans="1:4" ht="12.75">
      <c r="A136" s="54"/>
      <c r="B136" s="54"/>
      <c r="C136" s="54"/>
      <c r="D136" s="54"/>
    </row>
    <row r="137" spans="1:4" ht="12.75">
      <c r="A137" s="54"/>
      <c r="B137" s="54"/>
      <c r="C137" s="54"/>
      <c r="D137" s="54"/>
    </row>
    <row r="138" spans="1:4" ht="12.75">
      <c r="A138" s="54"/>
      <c r="B138" s="54"/>
      <c r="C138" s="54"/>
      <c r="D138" s="54"/>
    </row>
    <row r="139" spans="1:4" ht="12.75">
      <c r="A139" s="54"/>
      <c r="B139" s="54"/>
      <c r="C139" s="54"/>
      <c r="D139" s="54"/>
    </row>
    <row r="140" spans="1:4" ht="12.75">
      <c r="A140" s="54"/>
      <c r="B140" s="54"/>
      <c r="C140" s="54"/>
      <c r="D140" s="54"/>
    </row>
    <row r="141" spans="1:4" ht="12.75">
      <c r="A141" s="54"/>
      <c r="B141" s="54"/>
      <c r="C141" s="54"/>
      <c r="D141" s="54"/>
    </row>
    <row r="142" spans="1:4" ht="12.75">
      <c r="A142" s="54"/>
      <c r="B142" s="54"/>
      <c r="C142" s="54"/>
      <c r="D142" s="54"/>
    </row>
    <row r="143" spans="1:4" ht="12.75">
      <c r="A143" s="54"/>
      <c r="B143" s="54"/>
      <c r="C143" s="54"/>
      <c r="D143" s="54"/>
    </row>
    <row r="144" spans="1:4" ht="12.75">
      <c r="A144" s="54"/>
      <c r="B144" s="54"/>
      <c r="C144" s="54"/>
      <c r="D144" s="54"/>
    </row>
    <row r="145" spans="1:4" ht="12.75">
      <c r="A145" s="54"/>
      <c r="B145" s="54"/>
      <c r="C145" s="54"/>
      <c r="D145" s="54"/>
    </row>
    <row r="146" spans="1:4" ht="12.75">
      <c r="A146" s="54"/>
      <c r="B146" s="54"/>
      <c r="C146" s="54"/>
      <c r="D146" s="54"/>
    </row>
    <row r="147" spans="1:4" ht="12.75">
      <c r="A147" s="54"/>
      <c r="B147" s="54"/>
      <c r="C147" s="54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  <row r="152" spans="1:4" ht="12.75">
      <c r="A152" s="54"/>
      <c r="B152" s="54"/>
      <c r="C152" s="54"/>
      <c r="D152" s="54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</sheetData>
  <sheetProtection/>
  <mergeCells count="8">
    <mergeCell ref="A31:B31"/>
    <mergeCell ref="A29:B29"/>
    <mergeCell ref="A8:F8"/>
    <mergeCell ref="A9:F9"/>
    <mergeCell ref="A10:F10"/>
    <mergeCell ref="A11:F11"/>
    <mergeCell ref="A12:F12"/>
    <mergeCell ref="A18:F18"/>
  </mergeCells>
  <printOptions horizontalCentered="1"/>
  <pageMargins left="0.5905511811023623" right="0.5905511811023623" top="0.7480314960629921" bottom="0.5511811023622047" header="0.31496062992125984" footer="0.1968503937007874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="60" workbookViewId="0" topLeftCell="A1">
      <selection activeCell="A9" sqref="A9:F9"/>
    </sheetView>
  </sheetViews>
  <sheetFormatPr defaultColWidth="9.140625" defaultRowHeight="12.75"/>
  <cols>
    <col min="1" max="1" width="6.00390625" style="55" customWidth="1"/>
    <col min="2" max="2" width="42.00390625" style="55" customWidth="1"/>
    <col min="3" max="3" width="13.7109375" style="55" customWidth="1"/>
    <col min="4" max="4" width="16.421875" style="55" customWidth="1"/>
    <col min="5" max="5" width="10.00390625" style="55" customWidth="1"/>
    <col min="6" max="6" width="13.28125" style="55" customWidth="1"/>
    <col min="7" max="16384" width="9.140625" style="55" customWidth="1"/>
  </cols>
  <sheetData>
    <row r="1" spans="1:5" ht="20.25">
      <c r="A1" s="54"/>
      <c r="B1" s="54"/>
      <c r="D1" s="62" t="s">
        <v>2</v>
      </c>
      <c r="E1" s="63"/>
    </row>
    <row r="2" spans="1:5" ht="20.25">
      <c r="A2" s="56"/>
      <c r="B2" s="56"/>
      <c r="D2" s="62" t="s">
        <v>114</v>
      </c>
      <c r="E2" s="63"/>
    </row>
    <row r="3" spans="1:5" ht="20.25">
      <c r="A3" s="56"/>
      <c r="B3" s="56"/>
      <c r="D3" s="62" t="s">
        <v>4</v>
      </c>
      <c r="E3" s="63"/>
    </row>
    <row r="4" spans="1:5" ht="20.25">
      <c r="A4" s="56"/>
      <c r="B4" s="56"/>
      <c r="D4" s="62" t="s">
        <v>115</v>
      </c>
      <c r="E4" s="63"/>
    </row>
    <row r="5" spans="1:5" ht="20.25">
      <c r="A5" s="56"/>
      <c r="B5" s="56"/>
      <c r="D5" s="62" t="s">
        <v>191</v>
      </c>
      <c r="E5" s="63"/>
    </row>
    <row r="6" spans="1:5" ht="20.25">
      <c r="A6" s="57"/>
      <c r="B6" s="57"/>
      <c r="D6" s="104" t="s">
        <v>189</v>
      </c>
      <c r="E6" s="72"/>
    </row>
    <row r="7" spans="1:5" ht="20.25">
      <c r="A7" s="57"/>
      <c r="B7" s="57"/>
      <c r="C7" s="56"/>
      <c r="D7" s="64"/>
      <c r="E7" s="63"/>
    </row>
    <row r="8" spans="1:6" ht="18.75">
      <c r="A8" s="235" t="s">
        <v>211</v>
      </c>
      <c r="B8" s="235"/>
      <c r="C8" s="235"/>
      <c r="D8" s="235"/>
      <c r="E8" s="235"/>
      <c r="F8" s="235"/>
    </row>
    <row r="9" spans="1:6" ht="18.75">
      <c r="A9" s="236" t="s">
        <v>208</v>
      </c>
      <c r="B9" s="236"/>
      <c r="C9" s="236"/>
      <c r="D9" s="236"/>
      <c r="E9" s="236"/>
      <c r="F9" s="236"/>
    </row>
    <row r="10" spans="1:6" ht="18.75">
      <c r="A10" s="236" t="s">
        <v>125</v>
      </c>
      <c r="B10" s="236"/>
      <c r="C10" s="236"/>
      <c r="D10" s="236"/>
      <c r="E10" s="236"/>
      <c r="F10" s="236"/>
    </row>
    <row r="11" spans="1:6" ht="18.75">
      <c r="A11" s="235" t="s">
        <v>100</v>
      </c>
      <c r="B11" s="235"/>
      <c r="C11" s="235"/>
      <c r="D11" s="235"/>
      <c r="E11" s="235"/>
      <c r="F11" s="235"/>
    </row>
    <row r="12" spans="1:6" ht="18.75">
      <c r="A12" s="237" t="s">
        <v>190</v>
      </c>
      <c r="B12" s="237"/>
      <c r="C12" s="237"/>
      <c r="D12" s="237"/>
      <c r="E12" s="237"/>
      <c r="F12" s="237"/>
    </row>
    <row r="13" spans="1:4" ht="15.75">
      <c r="A13" s="57"/>
      <c r="B13" s="57"/>
      <c r="C13" s="57"/>
      <c r="D13" s="57"/>
    </row>
    <row r="14" spans="1:6" ht="52.5" customHeight="1">
      <c r="A14" s="85" t="s">
        <v>46</v>
      </c>
      <c r="B14" s="85" t="s">
        <v>67</v>
      </c>
      <c r="C14" s="86" t="s">
        <v>0</v>
      </c>
      <c r="D14" s="85" t="s">
        <v>99</v>
      </c>
      <c r="E14" s="180" t="s">
        <v>198</v>
      </c>
      <c r="F14" s="85" t="s">
        <v>199</v>
      </c>
    </row>
    <row r="15" spans="1:6" ht="94.5" customHeight="1">
      <c r="A15" s="85" t="s">
        <v>7</v>
      </c>
      <c r="B15" s="87" t="str">
        <f>Характеристика!B13</f>
        <v>Психодиагностическое обследование интеллекта по методике Векслера (для взрослых)</v>
      </c>
      <c r="C15" s="85" t="str">
        <f>Характеристика!C13</f>
        <v>сеанс</v>
      </c>
      <c r="D15" s="168">
        <f>'ПK ин.гр.'!C26</f>
        <v>41.67</v>
      </c>
      <c r="E15" s="182">
        <f>'ПK ин.гр.'!C28</f>
        <v>8.33</v>
      </c>
      <c r="F15" s="181">
        <f>D15+E15</f>
        <v>50</v>
      </c>
    </row>
    <row r="16" spans="1:6" ht="17.25" customHeight="1">
      <c r="A16" s="59"/>
      <c r="B16" s="60"/>
      <c r="C16" s="65"/>
      <c r="D16" s="59"/>
      <c r="F16" s="58"/>
    </row>
    <row r="17" spans="1:4" ht="17.25" customHeight="1">
      <c r="A17" s="88" t="s">
        <v>116</v>
      </c>
      <c r="B17" s="89"/>
      <c r="C17" s="89"/>
      <c r="D17" s="89"/>
    </row>
    <row r="18" spans="1:7" ht="30.75" customHeight="1">
      <c r="A18" s="238" t="s">
        <v>209</v>
      </c>
      <c r="B18" s="238"/>
      <c r="C18" s="238"/>
      <c r="D18" s="238"/>
      <c r="E18" s="238"/>
      <c r="F18" s="238"/>
      <c r="G18" s="67"/>
    </row>
    <row r="19" spans="1:7" ht="15.75">
      <c r="A19" s="68"/>
      <c r="B19" s="71"/>
      <c r="C19" s="71"/>
      <c r="D19" s="71"/>
      <c r="E19" s="67"/>
      <c r="F19" s="67"/>
      <c r="G19" s="67"/>
    </row>
    <row r="20" spans="1:7" ht="14.25" customHeight="1">
      <c r="A20" s="67"/>
      <c r="B20" s="69"/>
      <c r="C20" s="69"/>
      <c r="D20" s="70"/>
      <c r="E20" s="67"/>
      <c r="F20" s="67"/>
      <c r="G20" s="67"/>
    </row>
    <row r="21" spans="1:7" ht="15">
      <c r="A21" s="1"/>
      <c r="C21" s="66"/>
      <c r="D21" s="66"/>
      <c r="E21" s="67"/>
      <c r="F21" s="67"/>
      <c r="G21" s="67"/>
    </row>
    <row r="22" spans="1:4" ht="15">
      <c r="A22" s="1"/>
      <c r="C22" s="54"/>
      <c r="D22" s="54"/>
    </row>
    <row r="23" spans="1:4" ht="15">
      <c r="A23" s="52"/>
      <c r="C23" s="54"/>
      <c r="D23" s="54"/>
    </row>
    <row r="24" spans="1:4" ht="12.75">
      <c r="A24" s="54"/>
      <c r="B24" s="54"/>
      <c r="C24" s="54"/>
      <c r="D24" s="54"/>
    </row>
    <row r="25" spans="1:4" ht="12.75">
      <c r="A25" s="54"/>
      <c r="B25" s="54"/>
      <c r="C25" s="54"/>
      <c r="D25" s="54"/>
    </row>
    <row r="26" spans="3:4" ht="12.75">
      <c r="C26" s="54"/>
      <c r="D26" s="54"/>
    </row>
    <row r="27" spans="1:4" ht="12.75">
      <c r="A27" s="61"/>
      <c r="B27" s="54"/>
      <c r="C27" s="54"/>
      <c r="D27" s="54"/>
    </row>
    <row r="28" spans="1:4" ht="12.75">
      <c r="A28" s="54"/>
      <c r="B28" s="54"/>
      <c r="C28" s="54"/>
      <c r="D28" s="54"/>
    </row>
    <row r="29" spans="1:4" ht="12.75">
      <c r="A29" s="234"/>
      <c r="B29" s="234"/>
      <c r="C29" s="54"/>
      <c r="D29" s="54"/>
    </row>
    <row r="30" spans="1:4" ht="12.75">
      <c r="A30" s="54"/>
      <c r="B30" s="54"/>
      <c r="C30" s="54"/>
      <c r="D30" s="54"/>
    </row>
    <row r="31" spans="1:4" ht="12.75">
      <c r="A31" s="234"/>
      <c r="B31" s="234"/>
      <c r="C31" s="54"/>
      <c r="D31" s="54"/>
    </row>
    <row r="32" spans="1:4" ht="12.75">
      <c r="A32" s="54"/>
      <c r="B32" s="54"/>
      <c r="C32" s="54"/>
      <c r="D32" s="54"/>
    </row>
    <row r="33" spans="1:4" ht="12.75">
      <c r="A33" s="54"/>
      <c r="B33" s="54"/>
      <c r="C33" s="54"/>
      <c r="D33" s="54"/>
    </row>
    <row r="34" spans="1:4" ht="12.75">
      <c r="A34" s="54"/>
      <c r="B34" s="54"/>
      <c r="C34" s="54"/>
      <c r="D34" s="54"/>
    </row>
    <row r="35" spans="1:4" ht="12.75">
      <c r="A35" s="54"/>
      <c r="B35" s="54"/>
      <c r="C35" s="54"/>
      <c r="D35" s="54"/>
    </row>
    <row r="36" spans="1:4" ht="12.75">
      <c r="A36" s="54"/>
      <c r="B36" s="54"/>
      <c r="C36" s="54"/>
      <c r="D36" s="54"/>
    </row>
    <row r="37" spans="1:4" ht="12.75">
      <c r="A37" s="54"/>
      <c r="B37" s="54"/>
      <c r="C37" s="54"/>
      <c r="D37" s="54"/>
    </row>
    <row r="38" spans="1:4" ht="12.75">
      <c r="A38" s="54"/>
      <c r="B38" s="54"/>
      <c r="C38" s="54"/>
      <c r="D38" s="54"/>
    </row>
    <row r="39" spans="1:4" ht="12.75">
      <c r="A39" s="54"/>
      <c r="B39" s="54"/>
      <c r="C39" s="54"/>
      <c r="D39" s="54"/>
    </row>
    <row r="40" spans="1:4" ht="12.75">
      <c r="A40" s="54"/>
      <c r="B40" s="54"/>
      <c r="C40" s="54"/>
      <c r="D40" s="54"/>
    </row>
    <row r="41" spans="1:4" ht="12.75">
      <c r="A41" s="54"/>
      <c r="B41" s="54"/>
      <c r="C41" s="54"/>
      <c r="D41" s="54"/>
    </row>
    <row r="42" spans="1:4" ht="12.75">
      <c r="A42" s="54"/>
      <c r="B42" s="54"/>
      <c r="C42" s="54"/>
      <c r="D42" s="54"/>
    </row>
    <row r="43" spans="1:4" ht="12.75">
      <c r="A43" s="54"/>
      <c r="B43" s="54"/>
      <c r="C43" s="54"/>
      <c r="D43" s="54"/>
    </row>
    <row r="44" spans="1:4" ht="12.75">
      <c r="A44" s="54"/>
      <c r="B44" s="54"/>
      <c r="C44" s="54"/>
      <c r="D44" s="54"/>
    </row>
    <row r="45" spans="1:4" ht="12.75">
      <c r="A45" s="54"/>
      <c r="B45" s="54"/>
      <c r="C45" s="54"/>
      <c r="D45" s="54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  <row r="48" spans="1:4" ht="12.75">
      <c r="A48" s="54"/>
      <c r="B48" s="54"/>
      <c r="C48" s="54"/>
      <c r="D48" s="54"/>
    </row>
    <row r="49" spans="1:4" ht="12.75">
      <c r="A49" s="54"/>
      <c r="B49" s="54"/>
      <c r="C49" s="54"/>
      <c r="D49" s="54"/>
    </row>
    <row r="50" spans="1:4" ht="12.75">
      <c r="A50" s="54"/>
      <c r="B50" s="54"/>
      <c r="C50" s="54"/>
      <c r="D50" s="54"/>
    </row>
    <row r="51" spans="1:4" ht="12.75">
      <c r="A51" s="54"/>
      <c r="B51" s="54"/>
      <c r="C51" s="54"/>
      <c r="D51" s="54"/>
    </row>
    <row r="52" spans="1:4" ht="12.75">
      <c r="A52" s="54"/>
      <c r="B52" s="54"/>
      <c r="C52" s="54"/>
      <c r="D52" s="54"/>
    </row>
    <row r="53" spans="1:4" ht="12.75">
      <c r="A53" s="54"/>
      <c r="B53" s="54"/>
      <c r="C53" s="54"/>
      <c r="D53" s="54"/>
    </row>
    <row r="54" spans="1:4" ht="12.75">
      <c r="A54" s="54"/>
      <c r="B54" s="54"/>
      <c r="C54" s="54"/>
      <c r="D54" s="54"/>
    </row>
    <row r="55" spans="1:4" ht="12.75">
      <c r="A55" s="54"/>
      <c r="B55" s="54"/>
      <c r="C55" s="54"/>
      <c r="D55" s="54"/>
    </row>
    <row r="56" spans="1:4" ht="12.75">
      <c r="A56" s="54"/>
      <c r="B56" s="54"/>
      <c r="C56" s="54"/>
      <c r="D56" s="54"/>
    </row>
    <row r="57" spans="1:4" ht="12.75">
      <c r="A57" s="54"/>
      <c r="B57" s="54"/>
      <c r="C57" s="54"/>
      <c r="D57" s="54"/>
    </row>
    <row r="58" spans="1:4" ht="12.75">
      <c r="A58" s="54"/>
      <c r="B58" s="54"/>
      <c r="C58" s="54"/>
      <c r="D58" s="54"/>
    </row>
    <row r="59" spans="1:4" ht="12.75">
      <c r="A59" s="54"/>
      <c r="B59" s="54"/>
      <c r="C59" s="54"/>
      <c r="D59" s="54"/>
    </row>
    <row r="60" spans="1:4" ht="12.75">
      <c r="A60" s="54"/>
      <c r="B60" s="54"/>
      <c r="C60" s="54"/>
      <c r="D60" s="54"/>
    </row>
    <row r="61" spans="1:4" ht="12.75">
      <c r="A61" s="54"/>
      <c r="B61" s="54"/>
      <c r="C61" s="54"/>
      <c r="D61" s="54"/>
    </row>
    <row r="62" spans="1:4" ht="12.75">
      <c r="A62" s="54"/>
      <c r="B62" s="54"/>
      <c r="C62" s="54"/>
      <c r="D62" s="54"/>
    </row>
    <row r="63" spans="1:4" ht="12.75">
      <c r="A63" s="54"/>
      <c r="B63" s="54"/>
      <c r="C63" s="54"/>
      <c r="D63" s="54"/>
    </row>
    <row r="64" spans="1:4" ht="12.75">
      <c r="A64" s="54"/>
      <c r="B64" s="54"/>
      <c r="C64" s="54"/>
      <c r="D64" s="54"/>
    </row>
    <row r="65" spans="1:4" ht="12.75">
      <c r="A65" s="54"/>
      <c r="B65" s="54"/>
      <c r="C65" s="54"/>
      <c r="D65" s="54"/>
    </row>
    <row r="66" spans="1:4" ht="12.75">
      <c r="A66" s="54"/>
      <c r="B66" s="54"/>
      <c r="C66" s="54"/>
      <c r="D66" s="54"/>
    </row>
    <row r="67" spans="1:4" ht="12.75">
      <c r="A67" s="54"/>
      <c r="B67" s="54"/>
      <c r="C67" s="54"/>
      <c r="D67" s="54"/>
    </row>
    <row r="68" spans="1:4" ht="12.75">
      <c r="A68" s="54"/>
      <c r="B68" s="54"/>
      <c r="C68" s="54"/>
      <c r="D68" s="54"/>
    </row>
    <row r="69" spans="1:4" ht="12.75">
      <c r="A69" s="54"/>
      <c r="B69" s="54"/>
      <c r="C69" s="54"/>
      <c r="D69" s="54"/>
    </row>
    <row r="70" spans="1:4" ht="12.75">
      <c r="A70" s="54"/>
      <c r="B70" s="54"/>
      <c r="C70" s="54"/>
      <c r="D70" s="54"/>
    </row>
    <row r="71" spans="1:4" ht="12.75">
      <c r="A71" s="54"/>
      <c r="B71" s="54"/>
      <c r="C71" s="54"/>
      <c r="D71" s="54"/>
    </row>
    <row r="72" spans="1:4" ht="12.75">
      <c r="A72" s="54"/>
      <c r="B72" s="54"/>
      <c r="C72" s="54"/>
      <c r="D72" s="54"/>
    </row>
    <row r="73" spans="1:4" ht="12.75">
      <c r="A73" s="54"/>
      <c r="B73" s="54"/>
      <c r="C73" s="54"/>
      <c r="D73" s="54"/>
    </row>
    <row r="74" spans="1:4" ht="12.75">
      <c r="A74" s="54"/>
      <c r="B74" s="54"/>
      <c r="C74" s="54"/>
      <c r="D74" s="54"/>
    </row>
    <row r="75" spans="1:4" ht="12.75">
      <c r="A75" s="54"/>
      <c r="B75" s="54"/>
      <c r="C75" s="54"/>
      <c r="D75" s="54"/>
    </row>
    <row r="76" spans="1:4" ht="12.75">
      <c r="A76" s="54"/>
      <c r="B76" s="54"/>
      <c r="C76" s="54"/>
      <c r="D76" s="54"/>
    </row>
    <row r="77" spans="1:4" ht="12.75">
      <c r="A77" s="54"/>
      <c r="B77" s="54"/>
      <c r="C77" s="54"/>
      <c r="D77" s="54"/>
    </row>
    <row r="78" spans="1:4" ht="12.75">
      <c r="A78" s="54"/>
      <c r="B78" s="54"/>
      <c r="C78" s="54"/>
      <c r="D78" s="54"/>
    </row>
    <row r="79" spans="1:4" ht="12.75">
      <c r="A79" s="54"/>
      <c r="B79" s="54"/>
      <c r="C79" s="54"/>
      <c r="D79" s="54"/>
    </row>
    <row r="80" spans="1:4" ht="12.75">
      <c r="A80" s="54"/>
      <c r="B80" s="54"/>
      <c r="C80" s="54"/>
      <c r="D80" s="54"/>
    </row>
    <row r="81" spans="1:4" ht="12.75">
      <c r="A81" s="54"/>
      <c r="B81" s="54"/>
      <c r="C81" s="54"/>
      <c r="D81" s="54"/>
    </row>
    <row r="82" spans="1:4" ht="12.75">
      <c r="A82" s="54"/>
      <c r="B82" s="54"/>
      <c r="C82" s="54"/>
      <c r="D82" s="54"/>
    </row>
    <row r="83" spans="1:4" ht="12.75">
      <c r="A83" s="54"/>
      <c r="B83" s="54"/>
      <c r="C83" s="54"/>
      <c r="D83" s="54"/>
    </row>
    <row r="84" spans="1:4" ht="12.75">
      <c r="A84" s="54"/>
      <c r="B84" s="54"/>
      <c r="C84" s="54"/>
      <c r="D84" s="54"/>
    </row>
    <row r="85" spans="1:4" ht="12.75">
      <c r="A85" s="54"/>
      <c r="B85" s="54"/>
      <c r="C85" s="54"/>
      <c r="D85" s="54"/>
    </row>
    <row r="86" spans="1:4" ht="12.75">
      <c r="A86" s="54"/>
      <c r="B86" s="54"/>
      <c r="C86" s="54"/>
      <c r="D86" s="54"/>
    </row>
    <row r="87" spans="1:4" ht="12.75">
      <c r="A87" s="54"/>
      <c r="B87" s="54"/>
      <c r="C87" s="54"/>
      <c r="D87" s="54"/>
    </row>
    <row r="88" spans="1:4" ht="12.75">
      <c r="A88" s="54"/>
      <c r="B88" s="54"/>
      <c r="C88" s="54"/>
      <c r="D88" s="54"/>
    </row>
    <row r="89" spans="1:4" ht="12.75">
      <c r="A89" s="54"/>
      <c r="B89" s="54"/>
      <c r="C89" s="54"/>
      <c r="D89" s="54"/>
    </row>
    <row r="90" spans="1:4" ht="12.75">
      <c r="A90" s="54"/>
      <c r="B90" s="54"/>
      <c r="C90" s="54"/>
      <c r="D90" s="54"/>
    </row>
    <row r="91" spans="1:4" ht="12.75">
      <c r="A91" s="54"/>
      <c r="B91" s="54"/>
      <c r="C91" s="54"/>
      <c r="D91" s="54"/>
    </row>
    <row r="92" spans="1:4" ht="12.75">
      <c r="A92" s="54"/>
      <c r="B92" s="54"/>
      <c r="C92" s="54"/>
      <c r="D92" s="54"/>
    </row>
    <row r="93" spans="1:4" ht="12.75">
      <c r="A93" s="54"/>
      <c r="B93" s="54"/>
      <c r="C93" s="54"/>
      <c r="D93" s="54"/>
    </row>
    <row r="94" spans="1:4" ht="12.75">
      <c r="A94" s="54"/>
      <c r="B94" s="54"/>
      <c r="C94" s="54"/>
      <c r="D94" s="54"/>
    </row>
    <row r="95" spans="1:4" ht="12.75">
      <c r="A95" s="54"/>
      <c r="B95" s="54"/>
      <c r="C95" s="54"/>
      <c r="D95" s="54"/>
    </row>
    <row r="96" spans="1:4" ht="12.75">
      <c r="A96" s="54"/>
      <c r="B96" s="54"/>
      <c r="C96" s="54"/>
      <c r="D96" s="54"/>
    </row>
    <row r="97" spans="1:4" ht="12.75">
      <c r="A97" s="54"/>
      <c r="B97" s="54"/>
      <c r="C97" s="54"/>
      <c r="D97" s="54"/>
    </row>
    <row r="98" spans="1:4" ht="12.75">
      <c r="A98" s="54"/>
      <c r="B98" s="54"/>
      <c r="C98" s="54"/>
      <c r="D98" s="54"/>
    </row>
    <row r="99" spans="1:4" ht="12.75">
      <c r="A99" s="54"/>
      <c r="B99" s="54"/>
      <c r="C99" s="54"/>
      <c r="D99" s="54"/>
    </row>
    <row r="100" spans="1:4" ht="12.75">
      <c r="A100" s="54"/>
      <c r="B100" s="54"/>
      <c r="C100" s="54"/>
      <c r="D100" s="54"/>
    </row>
    <row r="101" spans="1:4" ht="12.75">
      <c r="A101" s="54"/>
      <c r="B101" s="54"/>
      <c r="C101" s="54"/>
      <c r="D101" s="54"/>
    </row>
    <row r="102" spans="1:4" ht="12.75">
      <c r="A102" s="54"/>
      <c r="B102" s="54"/>
      <c r="C102" s="54"/>
      <c r="D102" s="54"/>
    </row>
    <row r="103" spans="1:4" ht="12.75">
      <c r="A103" s="54"/>
      <c r="B103" s="54"/>
      <c r="C103" s="54"/>
      <c r="D103" s="54"/>
    </row>
    <row r="104" spans="1:4" ht="12.75">
      <c r="A104" s="54"/>
      <c r="B104" s="54"/>
      <c r="C104" s="54"/>
      <c r="D104" s="54"/>
    </row>
    <row r="105" spans="1:4" ht="12.75">
      <c r="A105" s="54"/>
      <c r="B105" s="54"/>
      <c r="C105" s="54"/>
      <c r="D105" s="54"/>
    </row>
    <row r="106" spans="1:4" ht="12.75">
      <c r="A106" s="54"/>
      <c r="B106" s="54"/>
      <c r="C106" s="54"/>
      <c r="D106" s="54"/>
    </row>
    <row r="107" spans="1:4" ht="12.75">
      <c r="A107" s="54"/>
      <c r="B107" s="54"/>
      <c r="C107" s="54"/>
      <c r="D107" s="54"/>
    </row>
    <row r="108" spans="1:4" ht="12.75">
      <c r="A108" s="54"/>
      <c r="B108" s="54"/>
      <c r="C108" s="54"/>
      <c r="D108" s="54"/>
    </row>
    <row r="109" spans="1:4" ht="12.75">
      <c r="A109" s="54"/>
      <c r="B109" s="54"/>
      <c r="C109" s="54"/>
      <c r="D109" s="54"/>
    </row>
    <row r="110" spans="1:4" ht="12.75">
      <c r="A110" s="54"/>
      <c r="B110" s="54"/>
      <c r="C110" s="54"/>
      <c r="D110" s="54"/>
    </row>
    <row r="111" spans="1:4" ht="12.75">
      <c r="A111" s="54"/>
      <c r="B111" s="54"/>
      <c r="C111" s="54"/>
      <c r="D111" s="54"/>
    </row>
    <row r="112" spans="1:4" ht="12.75">
      <c r="A112" s="54"/>
      <c r="B112" s="54"/>
      <c r="C112" s="54"/>
      <c r="D112" s="54"/>
    </row>
    <row r="113" spans="1:4" ht="12.75">
      <c r="A113" s="54"/>
      <c r="B113" s="54"/>
      <c r="C113" s="54"/>
      <c r="D113" s="54"/>
    </row>
    <row r="114" spans="1:4" ht="12.75">
      <c r="A114" s="54"/>
      <c r="B114" s="54"/>
      <c r="C114" s="54"/>
      <c r="D114" s="54"/>
    </row>
    <row r="115" spans="1:4" ht="12.75">
      <c r="A115" s="54"/>
      <c r="B115" s="54"/>
      <c r="C115" s="54"/>
      <c r="D115" s="54"/>
    </row>
    <row r="116" spans="1:4" ht="12.75">
      <c r="A116" s="54"/>
      <c r="B116" s="54"/>
      <c r="C116" s="54"/>
      <c r="D116" s="54"/>
    </row>
    <row r="117" spans="1:4" ht="12.75">
      <c r="A117" s="54"/>
      <c r="B117" s="54"/>
      <c r="C117" s="54"/>
      <c r="D117" s="54"/>
    </row>
    <row r="118" spans="1:4" ht="12.75">
      <c r="A118" s="54"/>
      <c r="B118" s="54"/>
      <c r="C118" s="54"/>
      <c r="D118" s="54"/>
    </row>
    <row r="119" spans="1:4" ht="12.75">
      <c r="A119" s="54"/>
      <c r="B119" s="54"/>
      <c r="C119" s="54"/>
      <c r="D119" s="54"/>
    </row>
    <row r="120" spans="1:4" ht="12.75">
      <c r="A120" s="54"/>
      <c r="B120" s="54"/>
      <c r="C120" s="54"/>
      <c r="D120" s="54"/>
    </row>
    <row r="121" spans="1:4" ht="12.75">
      <c r="A121" s="54"/>
      <c r="B121" s="54"/>
      <c r="C121" s="54"/>
      <c r="D121" s="54"/>
    </row>
    <row r="122" spans="1:4" ht="12.75">
      <c r="A122" s="54"/>
      <c r="B122" s="54"/>
      <c r="C122" s="54"/>
      <c r="D122" s="54"/>
    </row>
    <row r="123" spans="1:4" ht="12.75">
      <c r="A123" s="54"/>
      <c r="B123" s="54"/>
      <c r="C123" s="54"/>
      <c r="D123" s="54"/>
    </row>
    <row r="124" spans="1:4" ht="12.75">
      <c r="A124" s="54"/>
      <c r="B124" s="54"/>
      <c r="C124" s="54"/>
      <c r="D124" s="54"/>
    </row>
    <row r="125" spans="1:4" ht="12.75">
      <c r="A125" s="54"/>
      <c r="B125" s="54"/>
      <c r="C125" s="54"/>
      <c r="D125" s="54"/>
    </row>
    <row r="126" spans="1:4" ht="12.75">
      <c r="A126" s="54"/>
      <c r="B126" s="54"/>
      <c r="C126" s="54"/>
      <c r="D126" s="54"/>
    </row>
    <row r="127" spans="1:4" ht="12.75">
      <c r="A127" s="54"/>
      <c r="B127" s="54"/>
      <c r="C127" s="54"/>
      <c r="D127" s="54"/>
    </row>
    <row r="128" spans="1:4" ht="12.75">
      <c r="A128" s="54"/>
      <c r="B128" s="54"/>
      <c r="C128" s="54"/>
      <c r="D128" s="54"/>
    </row>
    <row r="129" spans="1:4" ht="12.75">
      <c r="A129" s="54"/>
      <c r="B129" s="54"/>
      <c r="C129" s="54"/>
      <c r="D129" s="54"/>
    </row>
    <row r="130" spans="1:4" ht="12.75">
      <c r="A130" s="54"/>
      <c r="B130" s="54"/>
      <c r="C130" s="54"/>
      <c r="D130" s="54"/>
    </row>
    <row r="131" spans="1:4" ht="12.75">
      <c r="A131" s="54"/>
      <c r="B131" s="54"/>
      <c r="C131" s="54"/>
      <c r="D131" s="54"/>
    </row>
    <row r="132" spans="1:4" ht="12.75">
      <c r="A132" s="54"/>
      <c r="B132" s="54"/>
      <c r="C132" s="54"/>
      <c r="D132" s="54"/>
    </row>
    <row r="133" spans="1:4" ht="12.75">
      <c r="A133" s="54"/>
      <c r="B133" s="54"/>
      <c r="C133" s="54"/>
      <c r="D133" s="54"/>
    </row>
    <row r="134" spans="1:4" ht="12.75">
      <c r="A134" s="54"/>
      <c r="B134" s="54"/>
      <c r="C134" s="54"/>
      <c r="D134" s="54"/>
    </row>
    <row r="135" spans="1:4" ht="12.75">
      <c r="A135" s="54"/>
      <c r="B135" s="54"/>
      <c r="C135" s="54"/>
      <c r="D135" s="54"/>
    </row>
    <row r="136" spans="1:4" ht="12.75">
      <c r="A136" s="54"/>
      <c r="B136" s="54"/>
      <c r="C136" s="54"/>
      <c r="D136" s="54"/>
    </row>
    <row r="137" spans="1:4" ht="12.75">
      <c r="A137" s="54"/>
      <c r="B137" s="54"/>
      <c r="C137" s="54"/>
      <c r="D137" s="54"/>
    </row>
    <row r="138" spans="1:4" ht="12.75">
      <c r="A138" s="54"/>
      <c r="B138" s="54"/>
      <c r="C138" s="54"/>
      <c r="D138" s="54"/>
    </row>
    <row r="139" spans="1:4" ht="12.75">
      <c r="A139" s="54"/>
      <c r="B139" s="54"/>
      <c r="C139" s="54"/>
      <c r="D139" s="54"/>
    </row>
    <row r="140" spans="1:4" ht="12.75">
      <c r="A140" s="54"/>
      <c r="B140" s="54"/>
      <c r="C140" s="54"/>
      <c r="D140" s="54"/>
    </row>
    <row r="141" spans="1:4" ht="12.75">
      <c r="A141" s="54"/>
      <c r="B141" s="54"/>
      <c r="C141" s="54"/>
      <c r="D141" s="54"/>
    </row>
    <row r="142" spans="1:4" ht="12.75">
      <c r="A142" s="54"/>
      <c r="B142" s="54"/>
      <c r="C142" s="54"/>
      <c r="D142" s="54"/>
    </row>
    <row r="143" spans="1:4" ht="12.75">
      <c r="A143" s="54"/>
      <c r="B143" s="54"/>
      <c r="C143" s="54"/>
      <c r="D143" s="54"/>
    </row>
    <row r="144" spans="1:4" ht="12.75">
      <c r="A144" s="54"/>
      <c r="B144" s="54"/>
      <c r="C144" s="54"/>
      <c r="D144" s="54"/>
    </row>
    <row r="145" spans="1:4" ht="12.75">
      <c r="A145" s="54"/>
      <c r="B145" s="54"/>
      <c r="C145" s="54"/>
      <c r="D145" s="54"/>
    </row>
    <row r="146" spans="1:4" ht="12.75">
      <c r="A146" s="54"/>
      <c r="B146" s="54"/>
      <c r="C146" s="54"/>
      <c r="D146" s="54"/>
    </row>
    <row r="147" spans="1:4" ht="12.75">
      <c r="A147" s="54"/>
      <c r="B147" s="54"/>
      <c r="C147" s="54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  <row r="152" spans="1:4" ht="12.75">
      <c r="A152" s="54"/>
      <c r="B152" s="54"/>
      <c r="C152" s="54"/>
      <c r="D152" s="54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</sheetData>
  <sheetProtection/>
  <mergeCells count="8">
    <mergeCell ref="A29:B29"/>
    <mergeCell ref="A31:B31"/>
    <mergeCell ref="A8:F8"/>
    <mergeCell ref="A9:F9"/>
    <mergeCell ref="A10:F10"/>
    <mergeCell ref="A11:F11"/>
    <mergeCell ref="A12:F12"/>
    <mergeCell ref="A18:F18"/>
  </mergeCells>
  <printOptions horizontalCentered="1"/>
  <pageMargins left="0.5905511811023623" right="0.5905511811023623" top="0.7480314960629921" bottom="0.5511811023622047" header="0.31496062992125984" footer="0.196850393700787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BreakPreview" zoomScale="60" workbookViewId="0" topLeftCell="A1">
      <selection activeCell="A9" sqref="A9:F9"/>
    </sheetView>
  </sheetViews>
  <sheetFormatPr defaultColWidth="9.140625" defaultRowHeight="12.75"/>
  <cols>
    <col min="1" max="1" width="6.00390625" style="55" customWidth="1"/>
    <col min="2" max="2" width="42.00390625" style="55" customWidth="1"/>
    <col min="3" max="3" width="14.57421875" style="55" customWidth="1"/>
    <col min="4" max="4" width="13.140625" style="55" bestFit="1" customWidth="1"/>
    <col min="5" max="5" width="9.140625" style="55" customWidth="1"/>
    <col min="6" max="6" width="14.28125" style="55" customWidth="1"/>
    <col min="7" max="16384" width="9.140625" style="55" customWidth="1"/>
  </cols>
  <sheetData>
    <row r="1" spans="1:5" ht="20.25">
      <c r="A1" s="54"/>
      <c r="B1" s="54"/>
      <c r="D1" s="62" t="s">
        <v>2</v>
      </c>
      <c r="E1" s="63"/>
    </row>
    <row r="2" spans="1:5" ht="20.25">
      <c r="A2" s="56"/>
      <c r="B2" s="56"/>
      <c r="D2" s="62" t="s">
        <v>114</v>
      </c>
      <c r="E2" s="63"/>
    </row>
    <row r="3" spans="1:5" ht="20.25">
      <c r="A3" s="56"/>
      <c r="B3" s="56"/>
      <c r="D3" s="62" t="s">
        <v>4</v>
      </c>
      <c r="E3" s="63"/>
    </row>
    <row r="4" spans="1:5" ht="20.25">
      <c r="A4" s="56"/>
      <c r="B4" s="56"/>
      <c r="D4" s="62" t="s">
        <v>115</v>
      </c>
      <c r="E4" s="63"/>
    </row>
    <row r="5" spans="1:5" ht="20.25">
      <c r="A5" s="56"/>
      <c r="B5" s="56"/>
      <c r="D5" s="62" t="s">
        <v>154</v>
      </c>
      <c r="E5" s="63"/>
    </row>
    <row r="6" spans="1:5" ht="20.25">
      <c r="A6" s="57"/>
      <c r="B6" s="57"/>
      <c r="D6" s="104" t="s">
        <v>200</v>
      </c>
      <c r="E6" s="72"/>
    </row>
    <row r="7" spans="1:5" ht="20.25">
      <c r="A7" s="57"/>
      <c r="B7" s="57"/>
      <c r="C7" s="56"/>
      <c r="D7" s="64"/>
      <c r="E7" s="63"/>
    </row>
    <row r="8" spans="1:6" ht="18.75">
      <c r="A8" s="235" t="s">
        <v>212</v>
      </c>
      <c r="B8" s="235"/>
      <c r="C8" s="235"/>
      <c r="D8" s="235"/>
      <c r="E8" s="235"/>
      <c r="F8" s="235"/>
    </row>
    <row r="9" spans="1:6" ht="18.75">
      <c r="A9" s="236" t="s">
        <v>208</v>
      </c>
      <c r="B9" s="236"/>
      <c r="C9" s="236"/>
      <c r="D9" s="236"/>
      <c r="E9" s="236"/>
      <c r="F9" s="236"/>
    </row>
    <row r="10" spans="1:6" ht="54.75" customHeight="1">
      <c r="A10" s="239" t="s">
        <v>127</v>
      </c>
      <c r="B10" s="239"/>
      <c r="C10" s="239"/>
      <c r="D10" s="239"/>
      <c r="E10" s="239"/>
      <c r="F10" s="239"/>
    </row>
    <row r="11" spans="1:6" ht="18.75">
      <c r="A11" s="235" t="s">
        <v>100</v>
      </c>
      <c r="B11" s="235"/>
      <c r="C11" s="235"/>
      <c r="D11" s="235"/>
      <c r="E11" s="235"/>
      <c r="F11" s="235"/>
    </row>
    <row r="12" spans="1:6" ht="18.75">
      <c r="A12" s="237" t="s">
        <v>190</v>
      </c>
      <c r="B12" s="237"/>
      <c r="C12" s="237"/>
      <c r="D12" s="237"/>
      <c r="E12" s="237"/>
      <c r="F12" s="237"/>
    </row>
    <row r="13" spans="1:4" ht="15.75">
      <c r="A13" s="57"/>
      <c r="B13" s="57"/>
      <c r="C13" s="57"/>
      <c r="D13" s="57"/>
    </row>
    <row r="14" spans="1:6" ht="52.5" customHeight="1">
      <c r="A14" s="85" t="s">
        <v>46</v>
      </c>
      <c r="B14" s="85" t="s">
        <v>67</v>
      </c>
      <c r="C14" s="86" t="s">
        <v>0</v>
      </c>
      <c r="D14" s="85" t="s">
        <v>99</v>
      </c>
      <c r="E14" s="180" t="s">
        <v>198</v>
      </c>
      <c r="F14" s="85" t="s">
        <v>199</v>
      </c>
    </row>
    <row r="15" spans="1:6" ht="89.25" customHeight="1">
      <c r="A15" s="85" t="s">
        <v>7</v>
      </c>
      <c r="B15" s="87" t="str">
        <f>Характеристика!B13</f>
        <v>Психодиагностическое обследование интеллекта по методике Векслера (для взрослых)</v>
      </c>
      <c r="C15" s="85" t="str">
        <f>Характеристика!C13</f>
        <v>сеанс</v>
      </c>
      <c r="D15" s="168">
        <f>'ПK ин.пост.'!C26</f>
        <v>16.17</v>
      </c>
      <c r="E15" s="181">
        <f>'ПK ин.пост.'!C28</f>
        <v>3.23</v>
      </c>
      <c r="F15" s="181">
        <f>'№406 ин. пост.'!D15+'№406 ин. пост.'!E15</f>
        <v>19.400000000000002</v>
      </c>
    </row>
    <row r="16" spans="1:6" ht="17.25" customHeight="1">
      <c r="A16" s="59"/>
      <c r="B16" s="60"/>
      <c r="C16" s="65"/>
      <c r="D16" s="59"/>
      <c r="F16" s="58"/>
    </row>
    <row r="17" spans="1:4" ht="17.25" customHeight="1">
      <c r="A17" s="88" t="s">
        <v>116</v>
      </c>
      <c r="B17" s="89"/>
      <c r="C17" s="89"/>
      <c r="D17" s="89"/>
    </row>
    <row r="18" spans="1:7" ht="30.75" customHeight="1">
      <c r="A18" s="238" t="s">
        <v>209</v>
      </c>
      <c r="B18" s="238"/>
      <c r="C18" s="238"/>
      <c r="D18" s="238"/>
      <c r="E18" s="238"/>
      <c r="F18" s="238"/>
      <c r="G18" s="67"/>
    </row>
    <row r="19" spans="1:7" ht="15.75">
      <c r="A19" s="68"/>
      <c r="B19" s="71"/>
      <c r="C19" s="71"/>
      <c r="D19" s="71"/>
      <c r="E19" s="67"/>
      <c r="F19" s="67"/>
      <c r="G19" s="67"/>
    </row>
    <row r="20" spans="1:7" ht="14.25" customHeight="1">
      <c r="A20" s="67"/>
      <c r="B20" s="69"/>
      <c r="C20" s="69"/>
      <c r="D20" s="70"/>
      <c r="E20" s="67"/>
      <c r="F20" s="67"/>
      <c r="G20" s="67"/>
    </row>
    <row r="21" spans="1:7" ht="15">
      <c r="A21" s="1"/>
      <c r="C21" s="66"/>
      <c r="D21" s="66"/>
      <c r="E21" s="67"/>
      <c r="F21" s="67"/>
      <c r="G21" s="67"/>
    </row>
    <row r="22" spans="1:4" ht="15">
      <c r="A22" s="1"/>
      <c r="C22" s="54"/>
      <c r="D22" s="54"/>
    </row>
    <row r="23" spans="1:4" ht="15">
      <c r="A23" s="52"/>
      <c r="C23" s="54"/>
      <c r="D23" s="54"/>
    </row>
    <row r="24" spans="1:4" ht="12.75">
      <c r="A24" s="54"/>
      <c r="B24" s="54"/>
      <c r="C24" s="54"/>
      <c r="D24" s="54"/>
    </row>
    <row r="25" spans="1:4" ht="12.75">
      <c r="A25" s="54"/>
      <c r="B25" s="54"/>
      <c r="C25" s="54"/>
      <c r="D25" s="54"/>
    </row>
    <row r="26" spans="3:4" ht="12.75">
      <c r="C26" s="54"/>
      <c r="D26" s="54"/>
    </row>
    <row r="27" spans="1:4" ht="12.75">
      <c r="A27" s="61"/>
      <c r="B27" s="54"/>
      <c r="C27" s="54"/>
      <c r="D27" s="54"/>
    </row>
    <row r="28" spans="1:4" ht="12.75">
      <c r="A28" s="54"/>
      <c r="B28" s="54"/>
      <c r="C28" s="54"/>
      <c r="D28" s="54"/>
    </row>
    <row r="29" spans="1:4" ht="12.75">
      <c r="A29" s="234"/>
      <c r="B29" s="234"/>
      <c r="C29" s="54"/>
      <c r="D29" s="54"/>
    </row>
    <row r="30" spans="1:4" ht="12.75">
      <c r="A30" s="54"/>
      <c r="B30" s="54"/>
      <c r="C30" s="54"/>
      <c r="D30" s="54"/>
    </row>
    <row r="31" spans="1:4" ht="12.75">
      <c r="A31" s="234"/>
      <c r="B31" s="234"/>
      <c r="C31" s="54"/>
      <c r="D31" s="54"/>
    </row>
    <row r="32" spans="1:4" ht="12.75">
      <c r="A32" s="54"/>
      <c r="B32" s="54"/>
      <c r="C32" s="54"/>
      <c r="D32" s="54"/>
    </row>
    <row r="33" spans="1:4" ht="12.75">
      <c r="A33" s="54"/>
      <c r="B33" s="54"/>
      <c r="C33" s="54"/>
      <c r="D33" s="54"/>
    </row>
    <row r="34" spans="1:4" ht="12.75">
      <c r="A34" s="54"/>
      <c r="B34" s="54"/>
      <c r="C34" s="54"/>
      <c r="D34" s="54"/>
    </row>
    <row r="35" spans="1:4" ht="12.75">
      <c r="A35" s="54"/>
      <c r="B35" s="54"/>
      <c r="C35" s="54"/>
      <c r="D35" s="54"/>
    </row>
    <row r="36" spans="1:4" ht="12.75">
      <c r="A36" s="54"/>
      <c r="B36" s="54"/>
      <c r="C36" s="54"/>
      <c r="D36" s="54"/>
    </row>
    <row r="37" spans="1:4" ht="12.75">
      <c r="A37" s="54"/>
      <c r="B37" s="54"/>
      <c r="C37" s="54"/>
      <c r="D37" s="54"/>
    </row>
    <row r="38" spans="1:4" ht="12.75">
      <c r="A38" s="54"/>
      <c r="B38" s="54"/>
      <c r="C38" s="54"/>
      <c r="D38" s="54"/>
    </row>
    <row r="39" spans="1:4" ht="12.75">
      <c r="A39" s="54"/>
      <c r="B39" s="54"/>
      <c r="C39" s="54"/>
      <c r="D39" s="54"/>
    </row>
    <row r="40" spans="1:4" ht="12.75">
      <c r="A40" s="54"/>
      <c r="B40" s="54"/>
      <c r="C40" s="54"/>
      <c r="D40" s="54"/>
    </row>
    <row r="41" spans="1:4" ht="12.75">
      <c r="A41" s="54"/>
      <c r="B41" s="54"/>
      <c r="C41" s="54"/>
      <c r="D41" s="54"/>
    </row>
    <row r="42" spans="1:4" ht="12.75">
      <c r="A42" s="54"/>
      <c r="B42" s="54"/>
      <c r="C42" s="54"/>
      <c r="D42" s="54"/>
    </row>
    <row r="43" spans="1:4" ht="12.75">
      <c r="A43" s="54"/>
      <c r="B43" s="54"/>
      <c r="C43" s="54"/>
      <c r="D43" s="54"/>
    </row>
    <row r="44" spans="1:4" ht="12.75">
      <c r="A44" s="54"/>
      <c r="B44" s="54"/>
      <c r="C44" s="54"/>
      <c r="D44" s="54"/>
    </row>
    <row r="45" spans="1:4" ht="12.75">
      <c r="A45" s="54"/>
      <c r="B45" s="54"/>
      <c r="C45" s="54"/>
      <c r="D45" s="54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  <row r="48" spans="1:4" ht="12.75">
      <c r="A48" s="54"/>
      <c r="B48" s="54"/>
      <c r="C48" s="54"/>
      <c r="D48" s="54"/>
    </row>
    <row r="49" spans="1:4" ht="12.75">
      <c r="A49" s="54"/>
      <c r="B49" s="54"/>
      <c r="C49" s="54"/>
      <c r="D49" s="54"/>
    </row>
    <row r="50" spans="1:4" ht="12.75">
      <c r="A50" s="54"/>
      <c r="B50" s="54"/>
      <c r="C50" s="54"/>
      <c r="D50" s="54"/>
    </row>
    <row r="51" spans="1:4" ht="12.75">
      <c r="A51" s="54"/>
      <c r="B51" s="54"/>
      <c r="C51" s="54"/>
      <c r="D51" s="54"/>
    </row>
    <row r="52" spans="1:4" ht="12.75">
      <c r="A52" s="54"/>
      <c r="B52" s="54"/>
      <c r="C52" s="54"/>
      <c r="D52" s="54"/>
    </row>
    <row r="53" spans="1:4" ht="12.75">
      <c r="A53" s="54"/>
      <c r="B53" s="54"/>
      <c r="C53" s="54"/>
      <c r="D53" s="54"/>
    </row>
    <row r="54" spans="1:4" ht="12.75">
      <c r="A54" s="54"/>
      <c r="B54" s="54"/>
      <c r="C54" s="54"/>
      <c r="D54" s="54"/>
    </row>
    <row r="55" spans="1:4" ht="12.75">
      <c r="A55" s="54"/>
      <c r="B55" s="54"/>
      <c r="C55" s="54"/>
      <c r="D55" s="54"/>
    </row>
    <row r="56" spans="1:4" ht="12.75">
      <c r="A56" s="54"/>
      <c r="B56" s="54"/>
      <c r="C56" s="54"/>
      <c r="D56" s="54"/>
    </row>
    <row r="57" spans="1:4" ht="12.75">
      <c r="A57" s="54"/>
      <c r="B57" s="54"/>
      <c r="C57" s="54"/>
      <c r="D57" s="54"/>
    </row>
    <row r="58" spans="1:4" ht="12.75">
      <c r="A58" s="54"/>
      <c r="B58" s="54"/>
      <c r="C58" s="54"/>
      <c r="D58" s="54"/>
    </row>
    <row r="59" spans="1:4" ht="12.75">
      <c r="A59" s="54"/>
      <c r="B59" s="54"/>
      <c r="C59" s="54"/>
      <c r="D59" s="54"/>
    </row>
    <row r="60" spans="1:4" ht="12.75">
      <c r="A60" s="54"/>
      <c r="B60" s="54"/>
      <c r="C60" s="54"/>
      <c r="D60" s="54"/>
    </row>
    <row r="61" spans="1:4" ht="12.75">
      <c r="A61" s="54"/>
      <c r="B61" s="54"/>
      <c r="C61" s="54"/>
      <c r="D61" s="54"/>
    </row>
    <row r="62" spans="1:4" ht="12.75">
      <c r="A62" s="54"/>
      <c r="B62" s="54"/>
      <c r="C62" s="54"/>
      <c r="D62" s="54"/>
    </row>
    <row r="63" spans="1:4" ht="12.75">
      <c r="A63" s="54"/>
      <c r="B63" s="54"/>
      <c r="C63" s="54"/>
      <c r="D63" s="54"/>
    </row>
    <row r="64" spans="1:4" ht="12.75">
      <c r="A64" s="54"/>
      <c r="B64" s="54"/>
      <c r="C64" s="54"/>
      <c r="D64" s="54"/>
    </row>
    <row r="65" spans="1:4" ht="12.75">
      <c r="A65" s="54"/>
      <c r="B65" s="54"/>
      <c r="C65" s="54"/>
      <c r="D65" s="54"/>
    </row>
    <row r="66" spans="1:4" ht="12.75">
      <c r="A66" s="54"/>
      <c r="B66" s="54"/>
      <c r="C66" s="54"/>
      <c r="D66" s="54"/>
    </row>
    <row r="67" spans="1:4" ht="12.75">
      <c r="A67" s="54"/>
      <c r="B67" s="54"/>
      <c r="C67" s="54"/>
      <c r="D67" s="54"/>
    </row>
    <row r="68" spans="1:4" ht="12.75">
      <c r="A68" s="54"/>
      <c r="B68" s="54"/>
      <c r="C68" s="54"/>
      <c r="D68" s="54"/>
    </row>
    <row r="69" spans="1:4" ht="12.75">
      <c r="A69" s="54"/>
      <c r="B69" s="54"/>
      <c r="C69" s="54"/>
      <c r="D69" s="54"/>
    </row>
    <row r="70" spans="1:4" ht="12.75">
      <c r="A70" s="54"/>
      <c r="B70" s="54"/>
      <c r="C70" s="54"/>
      <c r="D70" s="54"/>
    </row>
    <row r="71" spans="1:4" ht="12.75">
      <c r="A71" s="54"/>
      <c r="B71" s="54"/>
      <c r="C71" s="54"/>
      <c r="D71" s="54"/>
    </row>
    <row r="72" spans="1:4" ht="12.75">
      <c r="A72" s="54"/>
      <c r="B72" s="54"/>
      <c r="C72" s="54"/>
      <c r="D72" s="54"/>
    </row>
    <row r="73" spans="1:4" ht="12.75">
      <c r="A73" s="54"/>
      <c r="B73" s="54"/>
      <c r="C73" s="54"/>
      <c r="D73" s="54"/>
    </row>
    <row r="74" spans="1:4" ht="12.75">
      <c r="A74" s="54"/>
      <c r="B74" s="54"/>
      <c r="C74" s="54"/>
      <c r="D74" s="54"/>
    </row>
    <row r="75" spans="1:4" ht="12.75">
      <c r="A75" s="54"/>
      <c r="B75" s="54"/>
      <c r="C75" s="54"/>
      <c r="D75" s="54"/>
    </row>
    <row r="76" spans="1:4" ht="12.75">
      <c r="A76" s="54"/>
      <c r="B76" s="54"/>
      <c r="C76" s="54"/>
      <c r="D76" s="54"/>
    </row>
    <row r="77" spans="1:4" ht="12.75">
      <c r="A77" s="54"/>
      <c r="B77" s="54"/>
      <c r="C77" s="54"/>
      <c r="D77" s="54"/>
    </row>
    <row r="78" spans="1:4" ht="12.75">
      <c r="A78" s="54"/>
      <c r="B78" s="54"/>
      <c r="C78" s="54"/>
      <c r="D78" s="54"/>
    </row>
    <row r="79" spans="1:4" ht="12.75">
      <c r="A79" s="54"/>
      <c r="B79" s="54"/>
      <c r="C79" s="54"/>
      <c r="D79" s="54"/>
    </row>
    <row r="80" spans="1:4" ht="12.75">
      <c r="A80" s="54"/>
      <c r="B80" s="54"/>
      <c r="C80" s="54"/>
      <c r="D80" s="54"/>
    </row>
    <row r="81" spans="1:4" ht="12.75">
      <c r="A81" s="54"/>
      <c r="B81" s="54"/>
      <c r="C81" s="54"/>
      <c r="D81" s="54"/>
    </row>
    <row r="82" spans="1:4" ht="12.75">
      <c r="A82" s="54"/>
      <c r="B82" s="54"/>
      <c r="C82" s="54"/>
      <c r="D82" s="54"/>
    </row>
    <row r="83" spans="1:4" ht="12.75">
      <c r="A83" s="54"/>
      <c r="B83" s="54"/>
      <c r="C83" s="54"/>
      <c r="D83" s="54"/>
    </row>
    <row r="84" spans="1:4" ht="12.75">
      <c r="A84" s="54"/>
      <c r="B84" s="54"/>
      <c r="C84" s="54"/>
      <c r="D84" s="54"/>
    </row>
    <row r="85" spans="1:4" ht="12.75">
      <c r="A85" s="54"/>
      <c r="B85" s="54"/>
      <c r="C85" s="54"/>
      <c r="D85" s="54"/>
    </row>
    <row r="86" spans="1:4" ht="12.75">
      <c r="A86" s="54"/>
      <c r="B86" s="54"/>
      <c r="C86" s="54"/>
      <c r="D86" s="54"/>
    </row>
    <row r="87" spans="1:4" ht="12.75">
      <c r="A87" s="54"/>
      <c r="B87" s="54"/>
      <c r="C87" s="54"/>
      <c r="D87" s="54"/>
    </row>
    <row r="88" spans="1:4" ht="12.75">
      <c r="A88" s="54"/>
      <c r="B88" s="54"/>
      <c r="C88" s="54"/>
      <c r="D88" s="54"/>
    </row>
    <row r="89" spans="1:4" ht="12.75">
      <c r="A89" s="54"/>
      <c r="B89" s="54"/>
      <c r="C89" s="54"/>
      <c r="D89" s="54"/>
    </row>
    <row r="90" spans="1:4" ht="12.75">
      <c r="A90" s="54"/>
      <c r="B90" s="54"/>
      <c r="C90" s="54"/>
      <c r="D90" s="54"/>
    </row>
    <row r="91" spans="1:4" ht="12.75">
      <c r="A91" s="54"/>
      <c r="B91" s="54"/>
      <c r="C91" s="54"/>
      <c r="D91" s="54"/>
    </row>
    <row r="92" spans="1:4" ht="12.75">
      <c r="A92" s="54"/>
      <c r="B92" s="54"/>
      <c r="C92" s="54"/>
      <c r="D92" s="54"/>
    </row>
    <row r="93" spans="1:4" ht="12.75">
      <c r="A93" s="54"/>
      <c r="B93" s="54"/>
      <c r="C93" s="54"/>
      <c r="D93" s="54"/>
    </row>
    <row r="94" spans="1:4" ht="12.75">
      <c r="A94" s="54"/>
      <c r="B94" s="54"/>
      <c r="C94" s="54"/>
      <c r="D94" s="54"/>
    </row>
    <row r="95" spans="1:4" ht="12.75">
      <c r="A95" s="54"/>
      <c r="B95" s="54"/>
      <c r="C95" s="54"/>
      <c r="D95" s="54"/>
    </row>
    <row r="96" spans="1:4" ht="12.75">
      <c r="A96" s="54"/>
      <c r="B96" s="54"/>
      <c r="C96" s="54"/>
      <c r="D96" s="54"/>
    </row>
    <row r="97" spans="1:4" ht="12.75">
      <c r="A97" s="54"/>
      <c r="B97" s="54"/>
      <c r="C97" s="54"/>
      <c r="D97" s="54"/>
    </row>
    <row r="98" spans="1:4" ht="12.75">
      <c r="A98" s="54"/>
      <c r="B98" s="54"/>
      <c r="C98" s="54"/>
      <c r="D98" s="54"/>
    </row>
    <row r="99" spans="1:4" ht="12.75">
      <c r="A99" s="54"/>
      <c r="B99" s="54"/>
      <c r="C99" s="54"/>
      <c r="D99" s="54"/>
    </row>
    <row r="100" spans="1:4" ht="12.75">
      <c r="A100" s="54"/>
      <c r="B100" s="54"/>
      <c r="C100" s="54"/>
      <c r="D100" s="54"/>
    </row>
    <row r="101" spans="1:4" ht="12.75">
      <c r="A101" s="54"/>
      <c r="B101" s="54"/>
      <c r="C101" s="54"/>
      <c r="D101" s="54"/>
    </row>
    <row r="102" spans="1:4" ht="12.75">
      <c r="A102" s="54"/>
      <c r="B102" s="54"/>
      <c r="C102" s="54"/>
      <c r="D102" s="54"/>
    </row>
    <row r="103" spans="1:4" ht="12.75">
      <c r="A103" s="54"/>
      <c r="B103" s="54"/>
      <c r="C103" s="54"/>
      <c r="D103" s="54"/>
    </row>
    <row r="104" spans="1:4" ht="12.75">
      <c r="A104" s="54"/>
      <c r="B104" s="54"/>
      <c r="C104" s="54"/>
      <c r="D104" s="54"/>
    </row>
    <row r="105" spans="1:4" ht="12.75">
      <c r="A105" s="54"/>
      <c r="B105" s="54"/>
      <c r="C105" s="54"/>
      <c r="D105" s="54"/>
    </row>
    <row r="106" spans="1:4" ht="12.75">
      <c r="A106" s="54"/>
      <c r="B106" s="54"/>
      <c r="C106" s="54"/>
      <c r="D106" s="54"/>
    </row>
    <row r="107" spans="1:4" ht="12.75">
      <c r="A107" s="54"/>
      <c r="B107" s="54"/>
      <c r="C107" s="54"/>
      <c r="D107" s="54"/>
    </row>
    <row r="108" spans="1:4" ht="12.75">
      <c r="A108" s="54"/>
      <c r="B108" s="54"/>
      <c r="C108" s="54"/>
      <c r="D108" s="54"/>
    </row>
    <row r="109" spans="1:4" ht="12.75">
      <c r="A109" s="54"/>
      <c r="B109" s="54"/>
      <c r="C109" s="54"/>
      <c r="D109" s="54"/>
    </row>
    <row r="110" spans="1:4" ht="12.75">
      <c r="A110" s="54"/>
      <c r="B110" s="54"/>
      <c r="C110" s="54"/>
      <c r="D110" s="54"/>
    </row>
    <row r="111" spans="1:4" ht="12.75">
      <c r="A111" s="54"/>
      <c r="B111" s="54"/>
      <c r="C111" s="54"/>
      <c r="D111" s="54"/>
    </row>
    <row r="112" spans="1:4" ht="12.75">
      <c r="A112" s="54"/>
      <c r="B112" s="54"/>
      <c r="C112" s="54"/>
      <c r="D112" s="54"/>
    </row>
    <row r="113" spans="1:4" ht="12.75">
      <c r="A113" s="54"/>
      <c r="B113" s="54"/>
      <c r="C113" s="54"/>
      <c r="D113" s="54"/>
    </row>
    <row r="114" spans="1:4" ht="12.75">
      <c r="A114" s="54"/>
      <c r="B114" s="54"/>
      <c r="C114" s="54"/>
      <c r="D114" s="54"/>
    </row>
    <row r="115" spans="1:4" ht="12.75">
      <c r="A115" s="54"/>
      <c r="B115" s="54"/>
      <c r="C115" s="54"/>
      <c r="D115" s="54"/>
    </row>
    <row r="116" spans="1:4" ht="12.75">
      <c r="A116" s="54"/>
      <c r="B116" s="54"/>
      <c r="C116" s="54"/>
      <c r="D116" s="54"/>
    </row>
    <row r="117" spans="1:4" ht="12.75">
      <c r="A117" s="54"/>
      <c r="B117" s="54"/>
      <c r="C117" s="54"/>
      <c r="D117" s="54"/>
    </row>
    <row r="118" spans="1:4" ht="12.75">
      <c r="A118" s="54"/>
      <c r="B118" s="54"/>
      <c r="C118" s="54"/>
      <c r="D118" s="54"/>
    </row>
    <row r="119" spans="1:4" ht="12.75">
      <c r="A119" s="54"/>
      <c r="B119" s="54"/>
      <c r="C119" s="54"/>
      <c r="D119" s="54"/>
    </row>
    <row r="120" spans="1:4" ht="12.75">
      <c r="A120" s="54"/>
      <c r="B120" s="54"/>
      <c r="C120" s="54"/>
      <c r="D120" s="54"/>
    </row>
    <row r="121" spans="1:4" ht="12.75">
      <c r="A121" s="54"/>
      <c r="B121" s="54"/>
      <c r="C121" s="54"/>
      <c r="D121" s="54"/>
    </row>
    <row r="122" spans="1:4" ht="12.75">
      <c r="A122" s="54"/>
      <c r="B122" s="54"/>
      <c r="C122" s="54"/>
      <c r="D122" s="54"/>
    </row>
    <row r="123" spans="1:4" ht="12.75">
      <c r="A123" s="54"/>
      <c r="B123" s="54"/>
      <c r="C123" s="54"/>
      <c r="D123" s="54"/>
    </row>
    <row r="124" spans="1:4" ht="12.75">
      <c r="A124" s="54"/>
      <c r="B124" s="54"/>
      <c r="C124" s="54"/>
      <c r="D124" s="54"/>
    </row>
    <row r="125" spans="1:4" ht="12.75">
      <c r="A125" s="54"/>
      <c r="B125" s="54"/>
      <c r="C125" s="54"/>
      <c r="D125" s="54"/>
    </row>
    <row r="126" spans="1:4" ht="12.75">
      <c r="A126" s="54"/>
      <c r="B126" s="54"/>
      <c r="C126" s="54"/>
      <c r="D126" s="54"/>
    </row>
    <row r="127" spans="1:4" ht="12.75">
      <c r="A127" s="54"/>
      <c r="B127" s="54"/>
      <c r="C127" s="54"/>
      <c r="D127" s="54"/>
    </row>
    <row r="128" spans="1:4" ht="12.75">
      <c r="A128" s="54"/>
      <c r="B128" s="54"/>
      <c r="C128" s="54"/>
      <c r="D128" s="54"/>
    </row>
    <row r="129" spans="1:4" ht="12.75">
      <c r="A129" s="54"/>
      <c r="B129" s="54"/>
      <c r="C129" s="54"/>
      <c r="D129" s="54"/>
    </row>
    <row r="130" spans="1:4" ht="12.75">
      <c r="A130" s="54"/>
      <c r="B130" s="54"/>
      <c r="C130" s="54"/>
      <c r="D130" s="54"/>
    </row>
    <row r="131" spans="1:4" ht="12.75">
      <c r="A131" s="54"/>
      <c r="B131" s="54"/>
      <c r="C131" s="54"/>
      <c r="D131" s="54"/>
    </row>
    <row r="132" spans="1:4" ht="12.75">
      <c r="A132" s="54"/>
      <c r="B132" s="54"/>
      <c r="C132" s="54"/>
      <c r="D132" s="54"/>
    </row>
    <row r="133" spans="1:4" ht="12.75">
      <c r="A133" s="54"/>
      <c r="B133" s="54"/>
      <c r="C133" s="54"/>
      <c r="D133" s="54"/>
    </row>
    <row r="134" spans="1:4" ht="12.75">
      <c r="A134" s="54"/>
      <c r="B134" s="54"/>
      <c r="C134" s="54"/>
      <c r="D134" s="54"/>
    </row>
    <row r="135" spans="1:4" ht="12.75">
      <c r="A135" s="54"/>
      <c r="B135" s="54"/>
      <c r="C135" s="54"/>
      <c r="D135" s="54"/>
    </row>
    <row r="136" spans="1:4" ht="12.75">
      <c r="A136" s="54"/>
      <c r="B136" s="54"/>
      <c r="C136" s="54"/>
      <c r="D136" s="54"/>
    </row>
    <row r="137" spans="1:4" ht="12.75">
      <c r="A137" s="54"/>
      <c r="B137" s="54"/>
      <c r="C137" s="54"/>
      <c r="D137" s="54"/>
    </row>
    <row r="138" spans="1:4" ht="12.75">
      <c r="A138" s="54"/>
      <c r="B138" s="54"/>
      <c r="C138" s="54"/>
      <c r="D138" s="54"/>
    </row>
    <row r="139" spans="1:4" ht="12.75">
      <c r="A139" s="54"/>
      <c r="B139" s="54"/>
      <c r="C139" s="54"/>
      <c r="D139" s="54"/>
    </row>
    <row r="140" spans="1:4" ht="12.75">
      <c r="A140" s="54"/>
      <c r="B140" s="54"/>
      <c r="C140" s="54"/>
      <c r="D140" s="54"/>
    </row>
    <row r="141" spans="1:4" ht="12.75">
      <c r="A141" s="54"/>
      <c r="B141" s="54"/>
      <c r="C141" s="54"/>
      <c r="D141" s="54"/>
    </row>
    <row r="142" spans="1:4" ht="12.75">
      <c r="A142" s="54"/>
      <c r="B142" s="54"/>
      <c r="C142" s="54"/>
      <c r="D142" s="54"/>
    </row>
    <row r="143" spans="1:4" ht="12.75">
      <c r="A143" s="54"/>
      <c r="B143" s="54"/>
      <c r="C143" s="54"/>
      <c r="D143" s="54"/>
    </row>
    <row r="144" spans="1:4" ht="12.75">
      <c r="A144" s="54"/>
      <c r="B144" s="54"/>
      <c r="C144" s="54"/>
      <c r="D144" s="54"/>
    </row>
    <row r="145" spans="1:4" ht="12.75">
      <c r="A145" s="54"/>
      <c r="B145" s="54"/>
      <c r="C145" s="54"/>
      <c r="D145" s="54"/>
    </row>
    <row r="146" spans="1:4" ht="12.75">
      <c r="A146" s="54"/>
      <c r="B146" s="54"/>
      <c r="C146" s="54"/>
      <c r="D146" s="54"/>
    </row>
    <row r="147" spans="1:4" ht="12.75">
      <c r="A147" s="54"/>
      <c r="B147" s="54"/>
      <c r="C147" s="54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  <row r="152" spans="1:4" ht="12.75">
      <c r="A152" s="54"/>
      <c r="B152" s="54"/>
      <c r="C152" s="54"/>
      <c r="D152" s="54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</sheetData>
  <sheetProtection/>
  <mergeCells count="8">
    <mergeCell ref="A29:B29"/>
    <mergeCell ref="A31:B31"/>
    <mergeCell ref="A18:F18"/>
    <mergeCell ref="A8:F8"/>
    <mergeCell ref="A9:F9"/>
    <mergeCell ref="A10:F10"/>
    <mergeCell ref="A11:F11"/>
    <mergeCell ref="A12:F12"/>
  </mergeCells>
  <printOptions horizontalCentered="1"/>
  <pageMargins left="0.5905511811023623" right="0.5905511811023623" top="0.7480314960629921" bottom="0.5511811023622047" header="0.31496062992125984" footer="0.196850393700787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60" zoomScaleNormal="70" workbookViewId="0" topLeftCell="A4">
      <selection activeCell="A10" sqref="A10:F10"/>
    </sheetView>
  </sheetViews>
  <sheetFormatPr defaultColWidth="9.140625" defaultRowHeight="12.75"/>
  <cols>
    <col min="1" max="1" width="4.57421875" style="0" customWidth="1"/>
    <col min="2" max="2" width="44.8515625" style="0" customWidth="1"/>
    <col min="3" max="3" width="82.57421875" style="0" customWidth="1"/>
    <col min="4" max="4" width="17.28125" style="0" customWidth="1"/>
    <col min="5" max="5" width="22.57421875" style="0" customWidth="1"/>
  </cols>
  <sheetData>
    <row r="1" spans="1:5" ht="23.25">
      <c r="A1" s="8"/>
      <c r="B1" s="8"/>
      <c r="C1" s="8"/>
      <c r="D1" s="83" t="s">
        <v>2</v>
      </c>
      <c r="E1" s="14"/>
    </row>
    <row r="2" spans="1:5" ht="23.25">
      <c r="A2" s="9"/>
      <c r="B2" s="9"/>
      <c r="C2" s="8"/>
      <c r="D2" s="83" t="s">
        <v>3</v>
      </c>
      <c r="E2" s="14"/>
    </row>
    <row r="3" spans="1:5" ht="23.25">
      <c r="A3" s="9"/>
      <c r="B3" s="9"/>
      <c r="C3" s="8"/>
      <c r="D3" s="83" t="s">
        <v>4</v>
      </c>
      <c r="E3" s="14"/>
    </row>
    <row r="4" spans="1:5" ht="23.25">
      <c r="A4" s="9"/>
      <c r="B4" s="9"/>
      <c r="C4" s="8"/>
      <c r="D4" s="83" t="s">
        <v>5</v>
      </c>
      <c r="E4" s="14"/>
    </row>
    <row r="5" spans="1:5" ht="20.25">
      <c r="A5" s="9"/>
      <c r="B5" s="9"/>
      <c r="C5" s="14"/>
      <c r="D5" s="53" t="s">
        <v>154</v>
      </c>
      <c r="E5" s="8"/>
    </row>
    <row r="6" spans="1:5" ht="20.25">
      <c r="A6" s="9"/>
      <c r="B6" s="9"/>
      <c r="C6" s="9"/>
      <c r="D6" s="53" t="s">
        <v>155</v>
      </c>
      <c r="E6" s="8"/>
    </row>
    <row r="7" spans="1:5" ht="18.75">
      <c r="A7" s="9"/>
      <c r="B7" s="9"/>
      <c r="C7" s="9" t="s">
        <v>117</v>
      </c>
      <c r="D7" s="23"/>
      <c r="E7" s="8"/>
    </row>
    <row r="8" spans="1:5" ht="18.75">
      <c r="A8" s="184" t="s">
        <v>69</v>
      </c>
      <c r="B8" s="184"/>
      <c r="C8" s="184"/>
      <c r="D8" s="184"/>
      <c r="E8" s="184"/>
    </row>
    <row r="9" spans="1:5" ht="18.75">
      <c r="A9" s="185" t="s">
        <v>202</v>
      </c>
      <c r="B9" s="185"/>
      <c r="C9" s="185"/>
      <c r="D9" s="185"/>
      <c r="E9" s="185"/>
    </row>
    <row r="10" spans="1:5" ht="18.75">
      <c r="A10" s="185" t="s">
        <v>66</v>
      </c>
      <c r="B10" s="185"/>
      <c r="C10" s="185"/>
      <c r="D10" s="185"/>
      <c r="E10" s="185"/>
    </row>
    <row r="11" spans="1:5" ht="18.75">
      <c r="A11" s="184" t="s">
        <v>100</v>
      </c>
      <c r="B11" s="184"/>
      <c r="C11" s="184"/>
      <c r="D11" s="184"/>
      <c r="E11" s="184"/>
    </row>
    <row r="12" spans="1:5" ht="18.75">
      <c r="A12" s="12"/>
      <c r="B12" s="80" t="s">
        <v>70</v>
      </c>
      <c r="C12" s="13"/>
      <c r="D12" s="13"/>
      <c r="E12" s="8"/>
    </row>
    <row r="13" spans="1:5" ht="20.25">
      <c r="A13" s="2"/>
      <c r="B13" s="81"/>
      <c r="C13" s="9" t="s">
        <v>111</v>
      </c>
      <c r="D13" s="183" t="s">
        <v>157</v>
      </c>
      <c r="E13" s="183"/>
    </row>
    <row r="14" spans="1:5" ht="18.75">
      <c r="A14" s="2"/>
      <c r="B14" s="2"/>
      <c r="C14" s="13" t="s">
        <v>112</v>
      </c>
      <c r="D14" s="13" t="s">
        <v>128</v>
      </c>
      <c r="E14" s="8"/>
    </row>
    <row r="15" spans="1:5" ht="18.75">
      <c r="A15" s="2"/>
      <c r="B15" s="2"/>
      <c r="C15" s="13"/>
      <c r="D15" s="13"/>
      <c r="E15" s="8"/>
    </row>
    <row r="16" spans="1:5" ht="18.75">
      <c r="A16" s="187" t="s">
        <v>71</v>
      </c>
      <c r="B16" s="187"/>
      <c r="C16" s="187"/>
      <c r="D16" s="187"/>
      <c r="E16" s="187"/>
    </row>
    <row r="17" spans="1:5" ht="18.75">
      <c r="A17" s="8"/>
      <c r="B17" s="8"/>
      <c r="C17" s="9"/>
      <c r="D17" s="9"/>
      <c r="E17" s="8"/>
    </row>
    <row r="18" spans="1:5" ht="76.5" customHeight="1">
      <c r="A18" s="3" t="s">
        <v>46</v>
      </c>
      <c r="B18" s="3" t="s">
        <v>67</v>
      </c>
      <c r="C18" s="103" t="s">
        <v>68</v>
      </c>
      <c r="D18" s="3" t="s">
        <v>55</v>
      </c>
      <c r="E18" s="3" t="s">
        <v>72</v>
      </c>
    </row>
    <row r="19" spans="1:5" ht="18.75" customHeight="1">
      <c r="A19" s="192" t="s">
        <v>7</v>
      </c>
      <c r="B19" s="188" t="s">
        <v>130</v>
      </c>
      <c r="C19" s="110" t="s">
        <v>132</v>
      </c>
      <c r="D19" s="192" t="s">
        <v>104</v>
      </c>
      <c r="E19" s="18"/>
    </row>
    <row r="20" spans="1:5" ht="23.25" customHeight="1">
      <c r="A20" s="193"/>
      <c r="B20" s="189"/>
      <c r="C20" s="15" t="s">
        <v>133</v>
      </c>
      <c r="D20" s="193"/>
      <c r="E20" s="18"/>
    </row>
    <row r="21" spans="1:5" ht="18.75">
      <c r="A21" s="193"/>
      <c r="B21" s="189"/>
      <c r="C21" s="15" t="s">
        <v>134</v>
      </c>
      <c r="D21" s="193"/>
      <c r="E21" s="18">
        <v>0.5</v>
      </c>
    </row>
    <row r="22" spans="1:5" ht="20.25" customHeight="1">
      <c r="A22" s="193"/>
      <c r="B22" s="190"/>
      <c r="C22" s="15" t="s">
        <v>135</v>
      </c>
      <c r="D22" s="193"/>
      <c r="E22" s="18">
        <v>10</v>
      </c>
    </row>
    <row r="23" spans="1:5" ht="18.75">
      <c r="A23" s="193"/>
      <c r="B23" s="190"/>
      <c r="C23" s="15" t="s">
        <v>136</v>
      </c>
      <c r="D23" s="193"/>
      <c r="E23" s="18">
        <v>4</v>
      </c>
    </row>
    <row r="24" spans="1:5" ht="18.75">
      <c r="A24" s="193"/>
      <c r="B24" s="190"/>
      <c r="C24" s="108" t="s">
        <v>137</v>
      </c>
      <c r="D24" s="193"/>
      <c r="E24" s="109"/>
    </row>
    <row r="25" spans="1:5" ht="18.75">
      <c r="A25" s="193"/>
      <c r="B25" s="190"/>
      <c r="C25" s="15" t="s">
        <v>134</v>
      </c>
      <c r="D25" s="193"/>
      <c r="E25" s="109">
        <v>0.5</v>
      </c>
    </row>
    <row r="26" spans="1:5" ht="18.75">
      <c r="A26" s="193"/>
      <c r="B26" s="190"/>
      <c r="C26" s="15" t="s">
        <v>135</v>
      </c>
      <c r="D26" s="193"/>
      <c r="E26" s="109">
        <v>10</v>
      </c>
    </row>
    <row r="27" spans="1:5" ht="18.75">
      <c r="A27" s="193"/>
      <c r="B27" s="190"/>
      <c r="C27" s="15" t="s">
        <v>136</v>
      </c>
      <c r="D27" s="193"/>
      <c r="E27" s="109">
        <v>3</v>
      </c>
    </row>
    <row r="28" spans="1:5" ht="18.75">
      <c r="A28" s="193"/>
      <c r="B28" s="190"/>
      <c r="C28" s="108" t="s">
        <v>138</v>
      </c>
      <c r="D28" s="193"/>
      <c r="E28" s="109"/>
    </row>
    <row r="29" spans="1:5" ht="18.75">
      <c r="A29" s="193"/>
      <c r="B29" s="190"/>
      <c r="C29" s="15" t="s">
        <v>134</v>
      </c>
      <c r="D29" s="193"/>
      <c r="E29" s="109">
        <v>0.5</v>
      </c>
    </row>
    <row r="30" spans="1:5" ht="18.75">
      <c r="A30" s="193"/>
      <c r="B30" s="190"/>
      <c r="C30" s="15" t="s">
        <v>135</v>
      </c>
      <c r="D30" s="193"/>
      <c r="E30" s="109">
        <v>10</v>
      </c>
    </row>
    <row r="31" spans="1:5" ht="18.75">
      <c r="A31" s="193"/>
      <c r="B31" s="190"/>
      <c r="C31" s="15" t="s">
        <v>136</v>
      </c>
      <c r="D31" s="193"/>
      <c r="E31" s="109">
        <v>2</v>
      </c>
    </row>
    <row r="32" spans="1:5" ht="18.75">
      <c r="A32" s="193"/>
      <c r="B32" s="190"/>
      <c r="C32" s="108" t="s">
        <v>139</v>
      </c>
      <c r="D32" s="193"/>
      <c r="E32" s="109"/>
    </row>
    <row r="33" spans="1:5" ht="18.75">
      <c r="A33" s="193"/>
      <c r="B33" s="190"/>
      <c r="C33" s="15" t="s">
        <v>134</v>
      </c>
      <c r="D33" s="193"/>
      <c r="E33" s="109">
        <v>0.5</v>
      </c>
    </row>
    <row r="34" spans="1:5" ht="18.75">
      <c r="A34" s="193"/>
      <c r="B34" s="190"/>
      <c r="C34" s="15" t="s">
        <v>135</v>
      </c>
      <c r="D34" s="193"/>
      <c r="E34" s="109">
        <v>10</v>
      </c>
    </row>
    <row r="35" spans="1:5" ht="18.75">
      <c r="A35" s="193"/>
      <c r="B35" s="190"/>
      <c r="C35" s="15" t="s">
        <v>136</v>
      </c>
      <c r="D35" s="193"/>
      <c r="E35" s="109">
        <v>4</v>
      </c>
    </row>
    <row r="36" spans="1:5" ht="18.75">
      <c r="A36" s="193"/>
      <c r="B36" s="190"/>
      <c r="C36" s="108" t="s">
        <v>140</v>
      </c>
      <c r="D36" s="193"/>
      <c r="E36" s="109"/>
    </row>
    <row r="37" spans="1:5" ht="18.75">
      <c r="A37" s="193"/>
      <c r="B37" s="190"/>
      <c r="C37" s="15" t="s">
        <v>134</v>
      </c>
      <c r="D37" s="193"/>
      <c r="E37" s="109">
        <v>0.5</v>
      </c>
    </row>
    <row r="38" spans="1:5" ht="18.75">
      <c r="A38" s="193"/>
      <c r="B38" s="190"/>
      <c r="C38" s="15" t="s">
        <v>135</v>
      </c>
      <c r="D38" s="193"/>
      <c r="E38" s="109">
        <v>20</v>
      </c>
    </row>
    <row r="39" spans="1:5" ht="18.75">
      <c r="A39" s="193"/>
      <c r="B39" s="190"/>
      <c r="C39" s="15" t="s">
        <v>136</v>
      </c>
      <c r="D39" s="193"/>
      <c r="E39" s="109">
        <v>5</v>
      </c>
    </row>
    <row r="40" spans="1:5" ht="18.75">
      <c r="A40" s="193"/>
      <c r="B40" s="190"/>
      <c r="C40" s="108" t="s">
        <v>141</v>
      </c>
      <c r="D40" s="193"/>
      <c r="E40" s="109"/>
    </row>
    <row r="41" spans="1:5" ht="18.75">
      <c r="A41" s="193"/>
      <c r="B41" s="190"/>
      <c r="C41" s="15" t="s">
        <v>134</v>
      </c>
      <c r="D41" s="193"/>
      <c r="E41" s="109">
        <v>0.5</v>
      </c>
    </row>
    <row r="42" spans="1:5" ht="18.75">
      <c r="A42" s="193"/>
      <c r="B42" s="190"/>
      <c r="C42" s="15" t="s">
        <v>135</v>
      </c>
      <c r="D42" s="193"/>
      <c r="E42" s="109">
        <v>5</v>
      </c>
    </row>
    <row r="43" spans="1:5" ht="18.75">
      <c r="A43" s="193"/>
      <c r="B43" s="190"/>
      <c r="C43" s="15" t="s">
        <v>136</v>
      </c>
      <c r="D43" s="193"/>
      <c r="E43" s="109">
        <v>2</v>
      </c>
    </row>
    <row r="44" spans="1:5" ht="18.75">
      <c r="A44" s="193"/>
      <c r="B44" s="190"/>
      <c r="C44" s="108" t="s">
        <v>142</v>
      </c>
      <c r="D44" s="193"/>
      <c r="E44" s="109"/>
    </row>
    <row r="45" spans="1:5" ht="18.75">
      <c r="A45" s="193"/>
      <c r="B45" s="190"/>
      <c r="C45" s="15" t="s">
        <v>134</v>
      </c>
      <c r="D45" s="193"/>
      <c r="E45" s="118">
        <v>3</v>
      </c>
    </row>
    <row r="46" spans="1:5" ht="18.75">
      <c r="A46" s="193"/>
      <c r="B46" s="190"/>
      <c r="C46" s="15" t="s">
        <v>135</v>
      </c>
      <c r="D46" s="193"/>
      <c r="E46" s="118">
        <v>1</v>
      </c>
    </row>
    <row r="47" spans="1:5" ht="18.75">
      <c r="A47" s="193"/>
      <c r="B47" s="190"/>
      <c r="C47" s="15" t="s">
        <v>136</v>
      </c>
      <c r="D47" s="193"/>
      <c r="E47" s="118">
        <v>2</v>
      </c>
    </row>
    <row r="48" spans="1:5" ht="18.75">
      <c r="A48" s="193"/>
      <c r="B48" s="190"/>
      <c r="C48" s="108" t="s">
        <v>143</v>
      </c>
      <c r="D48" s="193"/>
      <c r="E48" s="118"/>
    </row>
    <row r="49" spans="1:5" ht="18.75">
      <c r="A49" s="193"/>
      <c r="B49" s="190"/>
      <c r="C49" s="15" t="s">
        <v>134</v>
      </c>
      <c r="D49" s="193"/>
      <c r="E49" s="109">
        <v>0.5</v>
      </c>
    </row>
    <row r="50" spans="1:5" ht="18.75">
      <c r="A50" s="193"/>
      <c r="B50" s="190"/>
      <c r="C50" s="15" t="s">
        <v>135</v>
      </c>
      <c r="D50" s="193"/>
      <c r="E50" s="109">
        <v>5</v>
      </c>
    </row>
    <row r="51" spans="1:5" ht="18.75">
      <c r="A51" s="193"/>
      <c r="B51" s="190"/>
      <c r="C51" s="15" t="s">
        <v>136</v>
      </c>
      <c r="D51" s="193"/>
      <c r="E51" s="109">
        <v>2</v>
      </c>
    </row>
    <row r="52" spans="1:5" ht="18.75">
      <c r="A52" s="193"/>
      <c r="B52" s="190"/>
      <c r="C52" s="108" t="s">
        <v>144</v>
      </c>
      <c r="D52" s="193"/>
      <c r="E52" s="109"/>
    </row>
    <row r="53" spans="1:5" ht="18.75">
      <c r="A53" s="193"/>
      <c r="B53" s="190"/>
      <c r="C53" s="15" t="s">
        <v>134</v>
      </c>
      <c r="D53" s="193"/>
      <c r="E53" s="109">
        <v>0.5</v>
      </c>
    </row>
    <row r="54" spans="1:5" ht="18.75">
      <c r="A54" s="193"/>
      <c r="B54" s="190"/>
      <c r="C54" s="15" t="s">
        <v>135</v>
      </c>
      <c r="D54" s="193"/>
      <c r="E54" s="109">
        <v>12</v>
      </c>
    </row>
    <row r="55" spans="1:5" ht="18.75">
      <c r="A55" s="193"/>
      <c r="B55" s="190"/>
      <c r="C55" s="15" t="s">
        <v>136</v>
      </c>
      <c r="D55" s="193"/>
      <c r="E55" s="109">
        <v>4</v>
      </c>
    </row>
    <row r="56" spans="1:5" ht="18.75">
      <c r="A56" s="193"/>
      <c r="B56" s="190"/>
      <c r="C56" s="108" t="s">
        <v>145</v>
      </c>
      <c r="D56" s="193"/>
      <c r="E56" s="109"/>
    </row>
    <row r="57" spans="1:5" ht="18.75">
      <c r="A57" s="193"/>
      <c r="B57" s="190"/>
      <c r="C57" s="15" t="s">
        <v>134</v>
      </c>
      <c r="D57" s="193"/>
      <c r="E57" s="109">
        <v>0.5</v>
      </c>
    </row>
    <row r="58" spans="1:5" ht="18.75">
      <c r="A58" s="193"/>
      <c r="B58" s="190"/>
      <c r="C58" s="15" t="s">
        <v>135</v>
      </c>
      <c r="D58" s="193"/>
      <c r="E58" s="109">
        <v>10</v>
      </c>
    </row>
    <row r="59" spans="1:5" ht="18.75">
      <c r="A59" s="193"/>
      <c r="B59" s="190"/>
      <c r="C59" s="15" t="s">
        <v>136</v>
      </c>
      <c r="D59" s="193"/>
      <c r="E59" s="109">
        <v>4</v>
      </c>
    </row>
    <row r="60" spans="1:5" ht="18.75">
      <c r="A60" s="193"/>
      <c r="B60" s="190"/>
      <c r="C60" s="108" t="s">
        <v>146</v>
      </c>
      <c r="D60" s="193"/>
      <c r="E60" s="109"/>
    </row>
    <row r="61" spans="1:5" ht="18.75">
      <c r="A61" s="193"/>
      <c r="B61" s="190"/>
      <c r="C61" s="15" t="s">
        <v>134</v>
      </c>
      <c r="D61" s="193"/>
      <c r="E61" s="109">
        <v>0.5</v>
      </c>
    </row>
    <row r="62" spans="1:5" ht="18.75">
      <c r="A62" s="193"/>
      <c r="B62" s="190"/>
      <c r="C62" s="15" t="s">
        <v>135</v>
      </c>
      <c r="D62" s="193"/>
      <c r="E62" s="109">
        <v>10</v>
      </c>
    </row>
    <row r="63" spans="1:5" ht="18.75">
      <c r="A63" s="193"/>
      <c r="B63" s="190"/>
      <c r="C63" s="15" t="s">
        <v>136</v>
      </c>
      <c r="D63" s="193"/>
      <c r="E63" s="109">
        <v>2</v>
      </c>
    </row>
    <row r="64" spans="1:5" ht="18.75">
      <c r="A64" s="193"/>
      <c r="B64" s="190"/>
      <c r="C64" s="111" t="s">
        <v>147</v>
      </c>
      <c r="D64" s="194"/>
      <c r="E64" s="109">
        <v>5</v>
      </c>
    </row>
    <row r="65" spans="1:5" ht="18.75">
      <c r="A65" s="194"/>
      <c r="B65" s="191"/>
      <c r="C65" s="19"/>
      <c r="D65" s="21" t="s">
        <v>39</v>
      </c>
      <c r="E65" s="20">
        <f>SUM(E19:E64)</f>
        <v>150</v>
      </c>
    </row>
    <row r="66" spans="1:5" ht="29.25" customHeight="1">
      <c r="A66" s="7"/>
      <c r="B66" s="82"/>
      <c r="C66" s="12"/>
      <c r="D66" s="22"/>
      <c r="E66" s="8"/>
    </row>
    <row r="67" spans="1:5" ht="23.25">
      <c r="A67" s="7"/>
      <c r="B67" s="90" t="s">
        <v>118</v>
      </c>
      <c r="C67" s="91"/>
      <c r="D67" s="183" t="s">
        <v>157</v>
      </c>
      <c r="E67" s="183"/>
    </row>
    <row r="68" spans="1:5" ht="23.25">
      <c r="A68" s="7"/>
      <c r="B68" s="90"/>
      <c r="C68" s="91"/>
      <c r="D68" s="90"/>
      <c r="E68" s="91"/>
    </row>
    <row r="69" spans="1:5" ht="20.25">
      <c r="A69" s="7"/>
      <c r="B69" s="169" t="s">
        <v>50</v>
      </c>
      <c r="C69" s="170"/>
      <c r="D69" s="186" t="s">
        <v>128</v>
      </c>
      <c r="E69" s="186"/>
    </row>
    <row r="70" spans="1:4" ht="12.75">
      <c r="A70" s="16"/>
      <c r="B70" s="17"/>
      <c r="C70" s="17"/>
      <c r="D70" s="17"/>
    </row>
    <row r="71" spans="1:4" ht="12.75">
      <c r="A71" s="16"/>
      <c r="B71" s="17"/>
      <c r="C71" s="17"/>
      <c r="D71" s="17"/>
    </row>
    <row r="72" spans="1:4" ht="12.75">
      <c r="A72" s="16"/>
      <c r="B72" s="17"/>
      <c r="C72" s="17"/>
      <c r="D72" s="17"/>
    </row>
    <row r="73" spans="1:4" ht="12.75">
      <c r="A73" s="16"/>
      <c r="B73" s="17"/>
      <c r="C73" s="17"/>
      <c r="D73" s="17"/>
    </row>
    <row r="74" spans="1:4" ht="12.75">
      <c r="A74" s="16"/>
      <c r="B74" s="17"/>
      <c r="C74" s="17"/>
      <c r="D74" s="17"/>
    </row>
    <row r="75" spans="1:4" ht="12.75">
      <c r="A75" s="16"/>
      <c r="B75" s="17"/>
      <c r="C75" s="17"/>
      <c r="D75" s="17"/>
    </row>
    <row r="76" spans="1:4" ht="12.75">
      <c r="A76" s="16"/>
      <c r="B76" s="17"/>
      <c r="C76" s="17"/>
      <c r="D76" s="17"/>
    </row>
    <row r="77" ht="12.75">
      <c r="A77" s="16"/>
    </row>
    <row r="78" spans="1:4" ht="12.75">
      <c r="A78" s="16"/>
      <c r="B78" s="17"/>
      <c r="C78" s="17"/>
      <c r="D78" s="17"/>
    </row>
    <row r="79" spans="1:4" ht="12.75">
      <c r="A79" s="16"/>
      <c r="B79" s="17"/>
      <c r="C79" s="17"/>
      <c r="D79" s="17"/>
    </row>
  </sheetData>
  <sheetProtection/>
  <mergeCells count="11">
    <mergeCell ref="D19:D64"/>
    <mergeCell ref="D13:E13"/>
    <mergeCell ref="D67:E67"/>
    <mergeCell ref="D69:E69"/>
    <mergeCell ref="A16:E16"/>
    <mergeCell ref="A8:E8"/>
    <mergeCell ref="A9:E9"/>
    <mergeCell ref="A10:E10"/>
    <mergeCell ref="A11:E11"/>
    <mergeCell ref="B19:B65"/>
    <mergeCell ref="A19:A6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2" r:id="rId1"/>
  <colBreaks count="1" manualBreakCount="1">
    <brk id="5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workbookViewId="0" topLeftCell="A22">
      <selection activeCell="A10" sqref="A10:F10"/>
    </sheetView>
  </sheetViews>
  <sheetFormatPr defaultColWidth="9.140625" defaultRowHeight="19.5" customHeight="1"/>
  <cols>
    <col min="1" max="1" width="5.28125" style="25" customWidth="1"/>
    <col min="2" max="2" width="81.00390625" style="25" customWidth="1"/>
    <col min="3" max="3" width="37.28125" style="25" customWidth="1"/>
    <col min="4" max="4" width="17.8515625" style="25" customWidth="1"/>
    <col min="5" max="16384" width="9.140625" style="25" customWidth="1"/>
  </cols>
  <sheetData>
    <row r="1" spans="1:3" ht="19.5" customHeight="1">
      <c r="A1" s="24"/>
      <c r="C1" s="26" t="s">
        <v>2</v>
      </c>
    </row>
    <row r="2" spans="1:3" ht="19.5" customHeight="1">
      <c r="A2" s="24"/>
      <c r="C2" s="26" t="s">
        <v>3</v>
      </c>
    </row>
    <row r="3" spans="1:3" ht="19.5" customHeight="1">
      <c r="A3" s="24"/>
      <c r="C3" s="26" t="s">
        <v>4</v>
      </c>
    </row>
    <row r="4" spans="1:3" ht="19.5" customHeight="1">
      <c r="A4" s="24"/>
      <c r="C4" s="26" t="s">
        <v>5</v>
      </c>
    </row>
    <row r="5" spans="1:3" ht="19.5" customHeight="1">
      <c r="A5" s="24"/>
      <c r="C5" s="26" t="s">
        <v>159</v>
      </c>
    </row>
    <row r="6" spans="1:3" ht="19.5" customHeight="1">
      <c r="A6" s="24"/>
      <c r="C6" s="26" t="s">
        <v>160</v>
      </c>
    </row>
    <row r="7" spans="1:3" ht="19.5" customHeight="1">
      <c r="A7" s="24"/>
      <c r="B7" s="24"/>
      <c r="C7" s="27"/>
    </row>
    <row r="8" spans="1:3" ht="19.5" customHeight="1">
      <c r="A8" s="196" t="s">
        <v>73</v>
      </c>
      <c r="B8" s="196"/>
      <c r="C8" s="196"/>
    </row>
    <row r="9" spans="1:3" ht="19.5" customHeight="1">
      <c r="A9" s="197" t="s">
        <v>161</v>
      </c>
      <c r="B9" s="197"/>
      <c r="C9" s="197"/>
    </row>
    <row r="10" spans="1:3" ht="19.5" customHeight="1">
      <c r="A10" s="197" t="s">
        <v>74</v>
      </c>
      <c r="B10" s="197"/>
      <c r="C10" s="197"/>
    </row>
    <row r="11" spans="1:3" ht="19.5" customHeight="1">
      <c r="A11" s="198" t="s">
        <v>100</v>
      </c>
      <c r="B11" s="198"/>
      <c r="C11" s="198"/>
    </row>
    <row r="12" spans="1:3" ht="19.5" customHeight="1" thickBot="1">
      <c r="A12" s="98"/>
      <c r="B12" s="98"/>
      <c r="C12" s="98"/>
    </row>
    <row r="13" spans="1:4" ht="39.75" customHeight="1" thickBot="1">
      <c r="A13" s="29" t="s">
        <v>6</v>
      </c>
      <c r="B13" s="29" t="s">
        <v>56</v>
      </c>
      <c r="C13" s="30" t="s">
        <v>162</v>
      </c>
      <c r="D13" s="112" t="s">
        <v>148</v>
      </c>
    </row>
    <row r="14" spans="1:4" ht="21" thickBot="1">
      <c r="A14" s="31" t="s">
        <v>7</v>
      </c>
      <c r="B14" s="32" t="s">
        <v>8</v>
      </c>
      <c r="C14" s="124">
        <v>155298.01</v>
      </c>
      <c r="D14" s="125">
        <f>C14/C37</f>
        <v>0.6888393422879455</v>
      </c>
    </row>
    <row r="15" spans="1:4" ht="21" thickBot="1">
      <c r="A15" s="29" t="s">
        <v>9</v>
      </c>
      <c r="B15" s="33" t="s">
        <v>75</v>
      </c>
      <c r="C15" s="126">
        <f>C16+C17</f>
        <v>52925.5</v>
      </c>
      <c r="D15" s="125">
        <f>C15/C37</f>
        <v>0.23475617369637033</v>
      </c>
    </row>
    <row r="16" spans="1:5" ht="43.5" customHeight="1">
      <c r="A16" s="34" t="s">
        <v>76</v>
      </c>
      <c r="B16" s="33" t="s">
        <v>77</v>
      </c>
      <c r="C16" s="126">
        <f>ROUND(C14*0.34,1)</f>
        <v>52801.3</v>
      </c>
      <c r="E16" s="35">
        <v>0.34</v>
      </c>
    </row>
    <row r="17" spans="1:5" ht="45" customHeight="1">
      <c r="A17" s="34" t="s">
        <v>78</v>
      </c>
      <c r="B17" s="33" t="s">
        <v>149</v>
      </c>
      <c r="C17" s="126">
        <f>ROUND(C14*E17,1)</f>
        <v>124.2</v>
      </c>
      <c r="E17" s="36">
        <v>0.0008</v>
      </c>
    </row>
    <row r="18" spans="1:3" ht="18.75">
      <c r="A18" s="29" t="s">
        <v>1</v>
      </c>
      <c r="B18" s="33" t="s">
        <v>11</v>
      </c>
      <c r="C18" s="127"/>
    </row>
    <row r="19" spans="1:3" ht="37.5">
      <c r="A19" s="29" t="s">
        <v>12</v>
      </c>
      <c r="B19" s="33" t="s">
        <v>13</v>
      </c>
      <c r="C19" s="127"/>
    </row>
    <row r="20" spans="1:3" ht="18.75">
      <c r="A20" s="29" t="s">
        <v>14</v>
      </c>
      <c r="B20" s="33" t="s">
        <v>15</v>
      </c>
      <c r="C20" s="126">
        <f>C22+C23+C24</f>
        <v>7405.46</v>
      </c>
    </row>
    <row r="21" spans="1:3" ht="18.75">
      <c r="A21" s="29"/>
      <c r="B21" s="33" t="s">
        <v>79</v>
      </c>
      <c r="C21" s="126"/>
    </row>
    <row r="22" spans="1:3" ht="18.75">
      <c r="A22" s="34" t="s">
        <v>80</v>
      </c>
      <c r="B22" s="33" t="s">
        <v>81</v>
      </c>
      <c r="C22" s="126">
        <v>0</v>
      </c>
    </row>
    <row r="23" spans="1:3" ht="18.75">
      <c r="A23" s="34" t="s">
        <v>82</v>
      </c>
      <c r="B23" s="33" t="s">
        <v>83</v>
      </c>
      <c r="C23" s="126">
        <v>0</v>
      </c>
    </row>
    <row r="24" spans="1:3" ht="18.75">
      <c r="A24" s="34" t="s">
        <v>84</v>
      </c>
      <c r="B24" s="33" t="s">
        <v>16</v>
      </c>
      <c r="C24" s="126">
        <v>7405.46</v>
      </c>
    </row>
    <row r="25" spans="1:10" ht="37.5">
      <c r="A25" s="29" t="s">
        <v>17</v>
      </c>
      <c r="B25" s="33" t="s">
        <v>18</v>
      </c>
      <c r="C25" s="128"/>
      <c r="J25" s="25" t="s">
        <v>85</v>
      </c>
    </row>
    <row r="26" spans="1:3" ht="18.75">
      <c r="A26" s="29" t="s">
        <v>19</v>
      </c>
      <c r="B26" s="33" t="s">
        <v>20</v>
      </c>
      <c r="C26" s="126">
        <v>1673.6</v>
      </c>
    </row>
    <row r="27" spans="1:3" ht="18.75">
      <c r="A27" s="29" t="s">
        <v>21</v>
      </c>
      <c r="B27" s="33" t="s">
        <v>22</v>
      </c>
      <c r="C27" s="128"/>
    </row>
    <row r="28" spans="1:3" ht="18.75">
      <c r="A28" s="29" t="s">
        <v>23</v>
      </c>
      <c r="B28" s="33" t="s">
        <v>24</v>
      </c>
      <c r="C28" s="128"/>
    </row>
    <row r="29" spans="1:3" ht="18.75">
      <c r="A29" s="29" t="s">
        <v>25</v>
      </c>
      <c r="B29" s="33" t="s">
        <v>26</v>
      </c>
      <c r="C29" s="128"/>
    </row>
    <row r="30" spans="1:3" ht="40.5" customHeight="1">
      <c r="A30" s="29" t="s">
        <v>27</v>
      </c>
      <c r="B30" s="33" t="s">
        <v>28</v>
      </c>
      <c r="C30" s="126">
        <f>11.39+3901.85</f>
        <v>3913.24</v>
      </c>
    </row>
    <row r="31" spans="1:3" ht="24" customHeight="1">
      <c r="A31" s="29" t="s">
        <v>29</v>
      </c>
      <c r="B31" s="33" t="s">
        <v>86</v>
      </c>
      <c r="C31" s="126">
        <v>395.37</v>
      </c>
    </row>
    <row r="32" spans="1:3" ht="26.25" customHeight="1">
      <c r="A32" s="29" t="s">
        <v>30</v>
      </c>
      <c r="B32" s="33" t="s">
        <v>31</v>
      </c>
      <c r="C32" s="129"/>
    </row>
    <row r="33" spans="1:3" ht="18.75">
      <c r="A33" s="29" t="s">
        <v>32</v>
      </c>
      <c r="B33" s="33" t="s">
        <v>87</v>
      </c>
      <c r="C33" s="126">
        <v>181.95</v>
      </c>
    </row>
    <row r="34" spans="1:3" ht="18.75">
      <c r="A34" s="29" t="s">
        <v>33</v>
      </c>
      <c r="B34" s="33" t="s">
        <v>34</v>
      </c>
      <c r="C34" s="126">
        <v>314.26</v>
      </c>
    </row>
    <row r="35" spans="1:3" ht="18.75">
      <c r="A35" s="29" t="s">
        <v>35</v>
      </c>
      <c r="B35" s="33" t="s">
        <v>88</v>
      </c>
      <c r="C35" s="128"/>
    </row>
    <row r="36" spans="1:3" ht="18.75">
      <c r="A36" s="29" t="s">
        <v>36</v>
      </c>
      <c r="B36" s="33" t="s">
        <v>37</v>
      </c>
      <c r="C36" s="126">
        <v>3341.42</v>
      </c>
    </row>
    <row r="37" spans="1:3" ht="18.75">
      <c r="A37" s="29" t="s">
        <v>38</v>
      </c>
      <c r="B37" s="33" t="s">
        <v>63</v>
      </c>
      <c r="C37" s="126">
        <f>C14+C15+C20+C25+C26+C27+C28+C29+C30+C31+C33+C34+C35+C36</f>
        <v>225448.81000000003</v>
      </c>
    </row>
    <row r="38" spans="1:3" ht="18.75">
      <c r="A38" s="29" t="s">
        <v>40</v>
      </c>
      <c r="B38" s="33" t="s">
        <v>41</v>
      </c>
      <c r="C38" s="126">
        <v>273277.34</v>
      </c>
    </row>
    <row r="39" spans="1:3" ht="18.75">
      <c r="A39" s="29" t="s">
        <v>42</v>
      </c>
      <c r="B39" s="33" t="s">
        <v>89</v>
      </c>
      <c r="C39" s="100">
        <f>ROUND(C37/C38*100,1)</f>
        <v>82.5</v>
      </c>
    </row>
    <row r="41" spans="1:3" ht="19.5" customHeight="1">
      <c r="A41" s="195" t="s">
        <v>43</v>
      </c>
      <c r="B41" s="195"/>
      <c r="C41" s="195"/>
    </row>
    <row r="42" spans="1:3" ht="19.5" customHeight="1">
      <c r="A42" s="195" t="s">
        <v>44</v>
      </c>
      <c r="B42" s="195"/>
      <c r="C42" s="195"/>
    </row>
    <row r="43" spans="1:3" ht="21.75" customHeight="1">
      <c r="A43" s="195" t="s">
        <v>45</v>
      </c>
      <c r="B43" s="195"/>
      <c r="C43" s="195"/>
    </row>
    <row r="44" spans="1:3" ht="42.75" customHeight="1">
      <c r="A44" s="30" t="s">
        <v>6</v>
      </c>
      <c r="B44" s="30" t="s">
        <v>47</v>
      </c>
      <c r="C44" s="30" t="s">
        <v>163</v>
      </c>
    </row>
    <row r="45" spans="1:3" ht="19.5" customHeight="1">
      <c r="A45" s="29" t="s">
        <v>7</v>
      </c>
      <c r="B45" s="37" t="s">
        <v>164</v>
      </c>
      <c r="C45" s="126">
        <f>C38</f>
        <v>273277.34</v>
      </c>
    </row>
    <row r="46" spans="1:3" ht="37.5">
      <c r="A46" s="29" t="s">
        <v>9</v>
      </c>
      <c r="B46" s="33" t="s">
        <v>165</v>
      </c>
      <c r="C46" s="126">
        <v>38441.65</v>
      </c>
    </row>
    <row r="47" spans="1:3" ht="19.5" customHeight="1">
      <c r="A47" s="29" t="s">
        <v>1</v>
      </c>
      <c r="B47" s="37" t="s">
        <v>48</v>
      </c>
      <c r="C47" s="100">
        <f>ROUND(C46/C45*100,1)</f>
        <v>14.1</v>
      </c>
    </row>
    <row r="48" spans="1:3" ht="19.5" customHeight="1">
      <c r="A48" s="28"/>
      <c r="B48" s="38"/>
      <c r="C48" s="39"/>
    </row>
    <row r="49" spans="2:3" ht="19.5" customHeight="1">
      <c r="B49" s="40" t="s">
        <v>53</v>
      </c>
      <c r="C49" s="40" t="s">
        <v>98</v>
      </c>
    </row>
    <row r="50" spans="2:3" ht="19.5" customHeight="1">
      <c r="B50" s="40"/>
      <c r="C50" s="40"/>
    </row>
    <row r="51" spans="2:3" ht="19.5" customHeight="1">
      <c r="B51" s="40" t="s">
        <v>50</v>
      </c>
      <c r="C51" s="40" t="s">
        <v>128</v>
      </c>
    </row>
  </sheetData>
  <sheetProtection/>
  <mergeCells count="7">
    <mergeCell ref="A43:C43"/>
    <mergeCell ref="A42:C42"/>
    <mergeCell ref="A8:C8"/>
    <mergeCell ref="A9:C9"/>
    <mergeCell ref="A10:C10"/>
    <mergeCell ref="A11:C11"/>
    <mergeCell ref="A41:C4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workbookViewId="0" topLeftCell="A1">
      <selection activeCell="A10" sqref="A10:F10"/>
    </sheetView>
  </sheetViews>
  <sheetFormatPr defaultColWidth="9.140625" defaultRowHeight="12.75"/>
  <cols>
    <col min="1" max="1" width="4.421875" style="12" customWidth="1"/>
    <col min="2" max="2" width="22.28125" style="12" customWidth="1"/>
    <col min="3" max="3" width="11.00390625" style="12" customWidth="1"/>
    <col min="4" max="4" width="11.28125" style="12" customWidth="1"/>
    <col min="5" max="5" width="10.421875" style="12" customWidth="1"/>
    <col min="6" max="6" width="13.00390625" style="12" customWidth="1"/>
    <col min="7" max="7" width="12.140625" style="12" customWidth="1"/>
    <col min="8" max="8" width="9.140625" style="12" customWidth="1"/>
    <col min="9" max="9" width="11.7109375" style="12" customWidth="1"/>
    <col min="10" max="11" width="9.140625" style="12" customWidth="1"/>
    <col min="12" max="12" width="13.7109375" style="12" customWidth="1"/>
    <col min="13" max="16384" width="9.140625" style="12" customWidth="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12" ht="19.5" customHeight="1">
      <c r="A2" s="184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8.75">
      <c r="A3" s="185" t="s">
        <v>52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8.75">
      <c r="A4" s="185" t="s">
        <v>203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8.75">
      <c r="A5" s="185" t="s">
        <v>66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8.75">
      <c r="A6" s="200" t="s">
        <v>105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7" ht="15" customHeight="1">
      <c r="A7" s="75"/>
      <c r="B7" s="75"/>
      <c r="C7" s="75"/>
      <c r="D7" s="75"/>
      <c r="E7" s="75"/>
      <c r="F7" s="75"/>
      <c r="G7" s="75"/>
    </row>
    <row r="8" spans="1:7" ht="15" customHeight="1">
      <c r="A8" s="76"/>
      <c r="B8" s="76"/>
      <c r="C8" s="76"/>
      <c r="D8" s="76"/>
      <c r="E8" s="76"/>
      <c r="F8" s="76"/>
      <c r="G8" s="76"/>
    </row>
    <row r="9" spans="1:12" s="130" customFormat="1" ht="18">
      <c r="A9" s="204" t="s">
        <v>166</v>
      </c>
      <c r="B9" s="204" t="s">
        <v>196</v>
      </c>
      <c r="C9" s="201" t="s">
        <v>167</v>
      </c>
      <c r="D9" s="211" t="s">
        <v>168</v>
      </c>
      <c r="E9" s="212"/>
      <c r="F9" s="212"/>
      <c r="G9" s="212"/>
      <c r="H9" s="212"/>
      <c r="I9" s="212"/>
      <c r="J9" s="212"/>
      <c r="K9" s="213"/>
      <c r="L9" s="201" t="s">
        <v>169</v>
      </c>
    </row>
    <row r="10" spans="1:12" s="130" customFormat="1" ht="18" customHeight="1">
      <c r="A10" s="205"/>
      <c r="B10" s="205"/>
      <c r="C10" s="202"/>
      <c r="D10" s="204" t="s">
        <v>170</v>
      </c>
      <c r="E10" s="207" t="s">
        <v>171</v>
      </c>
      <c r="F10" s="208"/>
      <c r="G10" s="208"/>
      <c r="H10" s="208"/>
      <c r="I10" s="208"/>
      <c r="J10" s="209"/>
      <c r="K10" s="210" t="s">
        <v>172</v>
      </c>
      <c r="L10" s="202"/>
    </row>
    <row r="11" spans="1:12" s="130" customFormat="1" ht="18" customHeight="1">
      <c r="A11" s="205"/>
      <c r="B11" s="205"/>
      <c r="C11" s="202"/>
      <c r="D11" s="205"/>
      <c r="E11" s="214" t="s">
        <v>173</v>
      </c>
      <c r="F11" s="214" t="s">
        <v>174</v>
      </c>
      <c r="G11" s="214" t="s">
        <v>175</v>
      </c>
      <c r="H11" s="214" t="s">
        <v>176</v>
      </c>
      <c r="I11" s="214" t="s">
        <v>177</v>
      </c>
      <c r="J11" s="216" t="s">
        <v>178</v>
      </c>
      <c r="K11" s="210"/>
      <c r="L11" s="202"/>
    </row>
    <row r="12" spans="1:12" s="130" customFormat="1" ht="47.25" customHeight="1">
      <c r="A12" s="206"/>
      <c r="B12" s="206"/>
      <c r="C12" s="203"/>
      <c r="D12" s="206"/>
      <c r="E12" s="215"/>
      <c r="F12" s="215"/>
      <c r="G12" s="215"/>
      <c r="H12" s="215"/>
      <c r="I12" s="215"/>
      <c r="J12" s="217"/>
      <c r="K12" s="131">
        <v>0.05</v>
      </c>
      <c r="L12" s="203"/>
    </row>
    <row r="13" spans="1:12" s="130" customFormat="1" ht="18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2">
        <v>6</v>
      </c>
      <c r="G13" s="132">
        <v>7</v>
      </c>
      <c r="H13" s="132">
        <v>8</v>
      </c>
      <c r="I13" s="132">
        <v>9</v>
      </c>
      <c r="J13" s="132">
        <v>10</v>
      </c>
      <c r="K13" s="132">
        <v>11</v>
      </c>
      <c r="L13" s="132">
        <v>12</v>
      </c>
    </row>
    <row r="14" spans="1:14" ht="18.75">
      <c r="A14" s="5">
        <v>1</v>
      </c>
      <c r="B14" s="133" t="s">
        <v>108</v>
      </c>
      <c r="C14" s="134">
        <v>148.08</v>
      </c>
      <c r="D14" s="135">
        <v>255.3</v>
      </c>
      <c r="E14" s="135"/>
      <c r="F14" s="136">
        <v>51.06</v>
      </c>
      <c r="G14" s="136">
        <v>55.5</v>
      </c>
      <c r="H14" s="136">
        <v>109.78</v>
      </c>
      <c r="I14" s="136">
        <v>30.64</v>
      </c>
      <c r="J14" s="136">
        <v>55.5</v>
      </c>
      <c r="K14" s="137">
        <f>ROUND(D14*K12,4)</f>
        <v>12.765</v>
      </c>
      <c r="L14" s="137">
        <f>ROUND((D14+E14+F14+G14+H14+I14+J14+K14)/C14/60,4)</f>
        <v>0.0642</v>
      </c>
      <c r="N14" s="12" t="s">
        <v>179</v>
      </c>
    </row>
    <row r="15" spans="1:7" ht="18.75">
      <c r="A15" s="77"/>
      <c r="B15" s="9"/>
      <c r="C15" s="9"/>
      <c r="D15" s="9"/>
      <c r="E15" s="9"/>
      <c r="F15" s="9"/>
      <c r="G15" s="9"/>
    </row>
    <row r="16" spans="1:7" ht="18.75">
      <c r="A16" s="9"/>
      <c r="B16" s="9" t="s">
        <v>106</v>
      </c>
      <c r="C16" s="9"/>
      <c r="D16" s="9"/>
      <c r="E16" s="9"/>
      <c r="F16" s="9" t="s">
        <v>49</v>
      </c>
      <c r="G16" s="9"/>
    </row>
    <row r="17" spans="1:7" ht="18.75">
      <c r="A17" s="9"/>
      <c r="B17" s="9"/>
      <c r="C17" s="9"/>
      <c r="D17" s="9"/>
      <c r="E17" s="9"/>
      <c r="F17" s="9"/>
      <c r="G17" s="9"/>
    </row>
    <row r="18" spans="1:7" ht="18.75">
      <c r="A18" s="9"/>
      <c r="B18" s="9" t="s">
        <v>50</v>
      </c>
      <c r="C18" s="9"/>
      <c r="D18" s="9"/>
      <c r="E18" s="9"/>
      <c r="F18" s="199" t="s">
        <v>128</v>
      </c>
      <c r="G18" s="199"/>
    </row>
    <row r="19" spans="1:7" ht="18.75">
      <c r="A19" s="9"/>
      <c r="B19" s="9"/>
      <c r="C19" s="9"/>
      <c r="D19" s="9"/>
      <c r="E19" s="9"/>
      <c r="F19" s="9"/>
      <c r="G19" s="9"/>
    </row>
    <row r="20" spans="1:7" ht="18.75">
      <c r="A20" s="9"/>
      <c r="B20" s="9"/>
      <c r="C20" s="9"/>
      <c r="D20" s="9"/>
      <c r="E20" s="9"/>
      <c r="F20" s="9"/>
      <c r="G20" s="9"/>
    </row>
    <row r="21" spans="1:8" ht="18.75">
      <c r="A21" s="9"/>
      <c r="B21" s="9"/>
      <c r="C21" s="9"/>
      <c r="D21" s="9"/>
      <c r="E21" s="9"/>
      <c r="F21" s="9"/>
      <c r="G21" s="9"/>
      <c r="H21" s="12" t="s">
        <v>107</v>
      </c>
    </row>
    <row r="22" spans="1:7" ht="18.75">
      <c r="A22" s="9"/>
      <c r="B22" s="9"/>
      <c r="C22" s="9"/>
      <c r="D22" s="9"/>
      <c r="E22" s="9"/>
      <c r="F22" s="9"/>
      <c r="G22" s="9"/>
    </row>
    <row r="23" spans="1:7" ht="18.75">
      <c r="A23" s="9"/>
      <c r="B23" s="9"/>
      <c r="C23" s="9"/>
      <c r="D23" s="9"/>
      <c r="E23" s="9"/>
      <c r="F23" s="9"/>
      <c r="G23" s="9"/>
    </row>
    <row r="24" spans="1:7" ht="18.75">
      <c r="A24" s="9"/>
      <c r="B24" s="9"/>
      <c r="C24" s="9"/>
      <c r="D24" s="9"/>
      <c r="E24" s="9"/>
      <c r="F24" s="9"/>
      <c r="G24" s="9"/>
    </row>
    <row r="25" spans="1:7" ht="18.75">
      <c r="A25" s="9"/>
      <c r="B25" s="9"/>
      <c r="C25" s="9"/>
      <c r="D25" s="9"/>
      <c r="E25" s="9"/>
      <c r="F25" s="9"/>
      <c r="G25" s="9"/>
    </row>
    <row r="26" spans="1:7" ht="18.75">
      <c r="A26" s="9"/>
      <c r="B26" s="9"/>
      <c r="C26" s="9"/>
      <c r="D26" s="9"/>
      <c r="E26" s="9"/>
      <c r="F26" s="9"/>
      <c r="G26" s="9"/>
    </row>
    <row r="27" ht="18.75">
      <c r="A27" s="9"/>
    </row>
  </sheetData>
  <sheetProtection/>
  <mergeCells count="20">
    <mergeCell ref="A9:A12"/>
    <mergeCell ref="B9:B12"/>
    <mergeCell ref="C9:C12"/>
    <mergeCell ref="D9:K9"/>
    <mergeCell ref="F11:F12"/>
    <mergeCell ref="G11:G12"/>
    <mergeCell ref="H11:H12"/>
    <mergeCell ref="I11:I12"/>
    <mergeCell ref="J11:J12"/>
    <mergeCell ref="E11:E12"/>
    <mergeCell ref="F18:G18"/>
    <mergeCell ref="A2:L2"/>
    <mergeCell ref="A3:L3"/>
    <mergeCell ref="A4:L4"/>
    <mergeCell ref="A5:L5"/>
    <mergeCell ref="A6:L6"/>
    <mergeCell ref="L9:L12"/>
    <mergeCell ref="D10:D12"/>
    <mergeCell ref="E10:J10"/>
    <mergeCell ref="K10:K11"/>
  </mergeCells>
  <printOptions horizontalCentered="1"/>
  <pageMargins left="0.3937007874015748" right="0.3937007874015748" top="0.9448818897637796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workbookViewId="0" topLeftCell="A1">
      <selection activeCell="A10" sqref="A10:F10"/>
    </sheetView>
  </sheetViews>
  <sheetFormatPr defaultColWidth="9.140625" defaultRowHeight="12.75"/>
  <cols>
    <col min="1" max="1" width="9.140625" style="41" customWidth="1"/>
    <col min="2" max="2" width="40.00390625" style="41" customWidth="1"/>
    <col min="3" max="3" width="11.57421875" style="41" customWidth="1"/>
    <col min="4" max="4" width="28.00390625" style="41" customWidth="1"/>
    <col min="5" max="5" width="17.28125" style="41" customWidth="1"/>
    <col min="6" max="6" width="15.8515625" style="41" customWidth="1"/>
    <col min="7" max="16384" width="9.140625" style="41" customWidth="1"/>
  </cols>
  <sheetData>
    <row r="1" spans="1:6" ht="18.75">
      <c r="A1" s="184" t="s">
        <v>73</v>
      </c>
      <c r="B1" s="184"/>
      <c r="C1" s="184"/>
      <c r="D1" s="184"/>
      <c r="E1" s="184"/>
      <c r="F1" s="184"/>
    </row>
    <row r="2" spans="1:6" ht="18.75">
      <c r="A2" s="185" t="s">
        <v>90</v>
      </c>
      <c r="B2" s="185"/>
      <c r="C2" s="185"/>
      <c r="D2" s="185"/>
      <c r="E2" s="185"/>
      <c r="F2" s="185"/>
    </row>
    <row r="3" spans="1:6" ht="18.75">
      <c r="A3" s="185" t="s">
        <v>203</v>
      </c>
      <c r="B3" s="185"/>
      <c r="C3" s="185"/>
      <c r="D3" s="185"/>
      <c r="E3" s="185"/>
      <c r="F3" s="185"/>
    </row>
    <row r="4" spans="1:6" ht="18.75">
      <c r="A4" s="185" t="s">
        <v>66</v>
      </c>
      <c r="B4" s="185"/>
      <c r="C4" s="185"/>
      <c r="D4" s="185"/>
      <c r="E4" s="185"/>
      <c r="F4" s="185"/>
    </row>
    <row r="5" spans="1:6" ht="18.75">
      <c r="A5" s="184" t="s">
        <v>105</v>
      </c>
      <c r="B5" s="184"/>
      <c r="C5" s="184"/>
      <c r="D5" s="184"/>
      <c r="E5" s="184"/>
      <c r="F5" s="184"/>
    </row>
    <row r="6" spans="1:6" ht="18.75">
      <c r="A6" s="11"/>
      <c r="B6" s="11"/>
      <c r="C6" s="11"/>
      <c r="D6" s="11"/>
      <c r="E6" s="11"/>
      <c r="F6" s="11"/>
    </row>
    <row r="7" spans="1:6" ht="93.75">
      <c r="A7" s="42" t="s">
        <v>46</v>
      </c>
      <c r="B7" s="42" t="s">
        <v>197</v>
      </c>
      <c r="C7" s="42" t="s">
        <v>91</v>
      </c>
      <c r="D7" s="42" t="s">
        <v>92</v>
      </c>
      <c r="E7" s="42" t="s">
        <v>93</v>
      </c>
      <c r="F7" s="42" t="s">
        <v>94</v>
      </c>
    </row>
    <row r="8" spans="1:6" ht="79.5" customHeight="1">
      <c r="A8" s="43">
        <v>1</v>
      </c>
      <c r="B8" s="44" t="str">
        <f>'Акт хронометража'!B19</f>
        <v>Психодиагностическое обследование интеллекта по методике Векслера (для взрослых)</v>
      </c>
      <c r="C8" s="43">
        <f>Характеристика!F13</f>
        <v>150</v>
      </c>
      <c r="D8" s="43" t="str">
        <f>'Акт хронометража'!D19</f>
        <v>психолог</v>
      </c>
      <c r="E8" s="138">
        <f>'З.п за 1 мин'!L14</f>
        <v>0.0642</v>
      </c>
      <c r="F8" s="138">
        <f>ROUND(C8*E8,4)</f>
        <v>9.63</v>
      </c>
    </row>
    <row r="10" spans="1:5" ht="18.75">
      <c r="A10" s="12"/>
      <c r="B10" s="9" t="s">
        <v>53</v>
      </c>
      <c r="C10" s="9"/>
      <c r="D10" s="9"/>
      <c r="E10" s="9" t="s">
        <v>49</v>
      </c>
    </row>
    <row r="11" spans="1:5" ht="18.75">
      <c r="A11" s="12"/>
      <c r="B11" s="9"/>
      <c r="C11" s="9"/>
      <c r="D11" s="9"/>
      <c r="E11" s="9"/>
    </row>
    <row r="12" spans="1:6" ht="18.75">
      <c r="A12" s="12"/>
      <c r="B12" s="9" t="s">
        <v>50</v>
      </c>
      <c r="C12" s="9"/>
      <c r="D12" s="9" t="s">
        <v>54</v>
      </c>
      <c r="E12" s="199" t="s">
        <v>128</v>
      </c>
      <c r="F12" s="199"/>
    </row>
  </sheetData>
  <sheetProtection/>
  <mergeCells count="6">
    <mergeCell ref="A1:F1"/>
    <mergeCell ref="A2:F2"/>
    <mergeCell ref="A3:F3"/>
    <mergeCell ref="A4:F4"/>
    <mergeCell ref="A5:F5"/>
    <mergeCell ref="E12:F1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Normal="85" zoomScaleSheetLayoutView="100" workbookViewId="0" topLeftCell="A16">
      <selection activeCell="A10" sqref="A10:F10"/>
    </sheetView>
  </sheetViews>
  <sheetFormatPr defaultColWidth="9.140625" defaultRowHeight="12.75"/>
  <cols>
    <col min="1" max="1" width="4.421875" style="45" customWidth="1"/>
    <col min="2" max="2" width="46.57421875" style="45" customWidth="1"/>
    <col min="3" max="3" width="37.7109375" style="45" customWidth="1"/>
    <col min="4" max="4" width="13.7109375" style="45" customWidth="1"/>
    <col min="5" max="16384" width="9.140625" style="45" customWidth="1"/>
  </cols>
  <sheetData>
    <row r="1" ht="20.25">
      <c r="C1" s="26" t="s">
        <v>2</v>
      </c>
    </row>
    <row r="2" ht="20.25">
      <c r="C2" s="26" t="s">
        <v>3</v>
      </c>
    </row>
    <row r="3" ht="20.25">
      <c r="C3" s="26" t="s">
        <v>4</v>
      </c>
    </row>
    <row r="4" ht="20.25">
      <c r="C4" s="26" t="s">
        <v>5</v>
      </c>
    </row>
    <row r="5" ht="20.25">
      <c r="C5" s="26" t="s">
        <v>159</v>
      </c>
    </row>
    <row r="6" ht="20.25">
      <c r="C6" s="26" t="s">
        <v>160</v>
      </c>
    </row>
    <row r="8" spans="1:3" ht="18.75">
      <c r="A8" s="218" t="s">
        <v>95</v>
      </c>
      <c r="B8" s="218"/>
      <c r="C8" s="218"/>
    </row>
    <row r="9" spans="1:3" ht="18.75">
      <c r="A9" s="219" t="s">
        <v>204</v>
      </c>
      <c r="B9" s="219"/>
      <c r="C9" s="219"/>
    </row>
    <row r="10" spans="1:3" ht="18.75">
      <c r="A10" s="219" t="s">
        <v>66</v>
      </c>
      <c r="B10" s="219"/>
      <c r="C10" s="219"/>
    </row>
    <row r="11" spans="1:3" ht="18.75">
      <c r="A11" s="218" t="s">
        <v>100</v>
      </c>
      <c r="B11" s="218"/>
      <c r="C11" s="218"/>
    </row>
    <row r="12" spans="1:3" ht="18.75">
      <c r="A12" s="47"/>
      <c r="B12" s="47"/>
      <c r="C12" s="47"/>
    </row>
    <row r="13" spans="1:3" ht="74.25" customHeight="1">
      <c r="A13" s="73" t="s">
        <v>6</v>
      </c>
      <c r="B13" s="73" t="s">
        <v>56</v>
      </c>
      <c r="C13" s="74" t="s">
        <v>150</v>
      </c>
    </row>
    <row r="14" spans="1:3" ht="15.75">
      <c r="A14" s="49">
        <v>1</v>
      </c>
      <c r="B14" s="50" t="s">
        <v>57</v>
      </c>
      <c r="C14" s="140">
        <f>Зарплата!F8</f>
        <v>9.63</v>
      </c>
    </row>
    <row r="15" spans="1:4" ht="15.75">
      <c r="A15" s="49">
        <v>2</v>
      </c>
      <c r="B15" s="50" t="s">
        <v>180</v>
      </c>
      <c r="C15" s="141">
        <f>ROUND(C14*$D$15,4)</f>
        <v>1.3578</v>
      </c>
      <c r="D15" s="99">
        <f>Накладные!C47/100</f>
        <v>0.141</v>
      </c>
    </row>
    <row r="16" spans="1:3" ht="15.75">
      <c r="A16" s="49">
        <v>3</v>
      </c>
      <c r="B16" s="50" t="s">
        <v>10</v>
      </c>
      <c r="C16" s="141">
        <f>C17+C18</f>
        <v>3.7447</v>
      </c>
    </row>
    <row r="17" spans="1:4" ht="53.25" customHeight="1">
      <c r="A17" s="48" t="s">
        <v>96</v>
      </c>
      <c r="B17" s="51" t="s">
        <v>58</v>
      </c>
      <c r="C17" s="141">
        <f>ROUND((C14+C15)*$D$17,4)</f>
        <v>3.7359</v>
      </c>
      <c r="D17" s="101">
        <v>0.34</v>
      </c>
    </row>
    <row r="18" spans="1:4" ht="69.75" customHeight="1">
      <c r="A18" s="48" t="s">
        <v>97</v>
      </c>
      <c r="B18" s="51" t="s">
        <v>151</v>
      </c>
      <c r="C18" s="141">
        <f>ROUND((C14+C15)*$D$18,4)</f>
        <v>0.0088</v>
      </c>
      <c r="D18" s="102">
        <v>0.0008</v>
      </c>
    </row>
    <row r="19" spans="1:4" ht="15.75">
      <c r="A19" s="49">
        <v>4</v>
      </c>
      <c r="B19" s="50" t="s">
        <v>181</v>
      </c>
      <c r="C19" s="141">
        <f>ROUND(C14*$D$19,4)</f>
        <v>7.9448</v>
      </c>
      <c r="D19" s="99">
        <f>Накладные!C39/100</f>
        <v>0.825</v>
      </c>
    </row>
    <row r="20" spans="1:4" ht="15.75">
      <c r="A20" s="49">
        <v>5</v>
      </c>
      <c r="B20" s="50" t="s">
        <v>59</v>
      </c>
      <c r="C20" s="141"/>
      <c r="D20" s="45" t="s">
        <v>113</v>
      </c>
    </row>
    <row r="21" spans="1:3" ht="15.75">
      <c r="A21" s="49">
        <v>6</v>
      </c>
      <c r="B21" s="50" t="s">
        <v>37</v>
      </c>
      <c r="C21" s="141"/>
    </row>
    <row r="22" spans="1:3" ht="15.75">
      <c r="A22" s="49">
        <v>7</v>
      </c>
      <c r="B22" s="50" t="s">
        <v>60</v>
      </c>
      <c r="C22" s="141">
        <f>C14+C15+C16+C19+C20+C21</f>
        <v>22.6773</v>
      </c>
    </row>
    <row r="23" spans="1:3" ht="15.75">
      <c r="A23" s="49">
        <v>8</v>
      </c>
      <c r="B23" s="50" t="s">
        <v>61</v>
      </c>
      <c r="C23" s="143">
        <v>-0.287</v>
      </c>
    </row>
    <row r="24" spans="1:3" ht="15.75">
      <c r="A24" s="49">
        <v>9</v>
      </c>
      <c r="B24" s="50" t="s">
        <v>62</v>
      </c>
      <c r="C24" s="141">
        <f>ROUND(C22*C23,4)</f>
        <v>-6.5084</v>
      </c>
    </row>
    <row r="25" spans="1:3" ht="15.75">
      <c r="A25" s="49">
        <v>10</v>
      </c>
      <c r="B25" s="50" t="s">
        <v>63</v>
      </c>
      <c r="C25" s="141">
        <f>C22+C24</f>
        <v>16.1689</v>
      </c>
    </row>
    <row r="26" spans="1:3" ht="15.75">
      <c r="A26" s="49">
        <v>11</v>
      </c>
      <c r="B26" s="50" t="s">
        <v>64</v>
      </c>
      <c r="C26" s="175">
        <f>ROUND(C25,2)</f>
        <v>16.17</v>
      </c>
    </row>
    <row r="27" spans="1:6" s="174" customFormat="1" ht="18.75">
      <c r="A27" s="171">
        <v>12</v>
      </c>
      <c r="B27" s="172" t="s">
        <v>192</v>
      </c>
      <c r="C27" s="173">
        <v>0.2</v>
      </c>
      <c r="D27" s="178"/>
      <c r="F27" s="9"/>
    </row>
    <row r="28" spans="1:6" s="174" customFormat="1" ht="18.75">
      <c r="A28" s="171">
        <v>13</v>
      </c>
      <c r="B28" s="172" t="s">
        <v>193</v>
      </c>
      <c r="C28" s="136">
        <f>ROUND(C26*C27,2)</f>
        <v>3.23</v>
      </c>
      <c r="D28" s="176"/>
      <c r="E28" s="174" t="s">
        <v>194</v>
      </c>
      <c r="F28" s="9"/>
    </row>
    <row r="29" spans="1:6" s="174" customFormat="1" ht="31.5">
      <c r="A29" s="177">
        <v>14</v>
      </c>
      <c r="B29" s="172" t="s">
        <v>195</v>
      </c>
      <c r="C29" s="136">
        <f>C26+C28</f>
        <v>19.400000000000002</v>
      </c>
      <c r="D29" s="176"/>
      <c r="F29" s="9"/>
    </row>
    <row r="30" spans="1:3" ht="15.75">
      <c r="A30" s="49">
        <v>15</v>
      </c>
      <c r="B30" s="51" t="s">
        <v>65</v>
      </c>
      <c r="C30" s="142">
        <f>ROUND(C29,2)</f>
        <v>19.4</v>
      </c>
    </row>
    <row r="31" spans="1:4" ht="15.75" hidden="1">
      <c r="A31" s="120"/>
      <c r="B31" s="121"/>
      <c r="C31" s="123">
        <f>184600/10000</f>
        <v>18.46</v>
      </c>
      <c r="D31" s="119" t="s">
        <v>158</v>
      </c>
    </row>
    <row r="32" spans="1:4" ht="15.75" hidden="1">
      <c r="A32" s="120"/>
      <c r="B32" s="121"/>
      <c r="C32" s="122">
        <f>C30/C31*100</f>
        <v>105.09209100758395</v>
      </c>
      <c r="D32" s="119"/>
    </row>
    <row r="33" ht="15.75">
      <c r="C33" s="99"/>
    </row>
    <row r="34" spans="1:4" ht="18.75">
      <c r="A34" s="52"/>
      <c r="B34" s="94" t="s">
        <v>53</v>
      </c>
      <c r="C34" s="14" t="s">
        <v>49</v>
      </c>
      <c r="D34" s="41"/>
    </row>
    <row r="35" spans="2:4" ht="18.75">
      <c r="B35" s="94"/>
      <c r="C35" s="9"/>
      <c r="D35" s="41"/>
    </row>
    <row r="36" spans="2:4" ht="18.75">
      <c r="B36" s="94" t="s">
        <v>50</v>
      </c>
      <c r="C36" s="22" t="s">
        <v>128</v>
      </c>
      <c r="D36" s="22"/>
    </row>
  </sheetData>
  <sheetProtection/>
  <mergeCells count="4">
    <mergeCell ref="A8:C8"/>
    <mergeCell ref="A9:C9"/>
    <mergeCell ref="A10:C10"/>
    <mergeCell ref="A11: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3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Normal="85" zoomScaleSheetLayoutView="100" workbookViewId="0" topLeftCell="A19">
      <selection activeCell="A10" sqref="A10:F10"/>
    </sheetView>
  </sheetViews>
  <sheetFormatPr defaultColWidth="9.140625" defaultRowHeight="12.75"/>
  <cols>
    <col min="1" max="1" width="4.421875" style="45" customWidth="1"/>
    <col min="2" max="2" width="46.57421875" style="45" customWidth="1"/>
    <col min="3" max="3" width="37.7109375" style="45" customWidth="1"/>
    <col min="4" max="4" width="13.7109375" style="45" customWidth="1"/>
    <col min="5" max="16384" width="9.140625" style="45" customWidth="1"/>
  </cols>
  <sheetData>
    <row r="1" ht="20.25">
      <c r="C1" s="26" t="s">
        <v>2</v>
      </c>
    </row>
    <row r="2" ht="20.25">
      <c r="C2" s="26" t="s">
        <v>3</v>
      </c>
    </row>
    <row r="3" ht="20.25">
      <c r="C3" s="26" t="s">
        <v>4</v>
      </c>
    </row>
    <row r="4" ht="20.25">
      <c r="C4" s="26" t="s">
        <v>5</v>
      </c>
    </row>
    <row r="5" ht="20.25">
      <c r="C5" s="26" t="s">
        <v>159</v>
      </c>
    </row>
    <row r="6" ht="20.25">
      <c r="C6" s="26" t="s">
        <v>160</v>
      </c>
    </row>
    <row r="8" spans="1:3" ht="18.75">
      <c r="A8" s="218" t="s">
        <v>95</v>
      </c>
      <c r="B8" s="218"/>
      <c r="C8" s="218"/>
    </row>
    <row r="9" spans="1:3" ht="18.75">
      <c r="A9" s="219" t="s">
        <v>204</v>
      </c>
      <c r="B9" s="219"/>
      <c r="C9" s="219"/>
    </row>
    <row r="10" spans="1:3" ht="36" customHeight="1">
      <c r="A10" s="220" t="s">
        <v>152</v>
      </c>
      <c r="B10" s="220"/>
      <c r="C10" s="220"/>
    </row>
    <row r="11" spans="1:3" ht="18.75">
      <c r="A11" s="218" t="s">
        <v>100</v>
      </c>
      <c r="B11" s="218"/>
      <c r="C11" s="218"/>
    </row>
    <row r="12" spans="1:3" ht="18.75">
      <c r="A12" s="47"/>
      <c r="B12" s="47"/>
      <c r="C12" s="47"/>
    </row>
    <row r="13" spans="1:3" ht="74.25" customHeight="1">
      <c r="A13" s="73" t="s">
        <v>6</v>
      </c>
      <c r="B13" s="73" t="s">
        <v>56</v>
      </c>
      <c r="C13" s="74" t="s">
        <v>150</v>
      </c>
    </row>
    <row r="14" spans="1:3" ht="15.75">
      <c r="A14" s="49">
        <v>1</v>
      </c>
      <c r="B14" s="50" t="s">
        <v>57</v>
      </c>
      <c r="C14" s="140">
        <f>Зарплата!F8</f>
        <v>9.63</v>
      </c>
    </row>
    <row r="15" spans="1:4" ht="15.75">
      <c r="A15" s="49">
        <v>2</v>
      </c>
      <c r="B15" s="50" t="s">
        <v>180</v>
      </c>
      <c r="C15" s="141">
        <f>ROUND(C14*$D$15,4)</f>
        <v>1.3578</v>
      </c>
      <c r="D15" s="99">
        <f>Накладные!C47/100</f>
        <v>0.141</v>
      </c>
    </row>
    <row r="16" spans="1:3" ht="15.75">
      <c r="A16" s="49">
        <v>3</v>
      </c>
      <c r="B16" s="50" t="s">
        <v>10</v>
      </c>
      <c r="C16" s="141">
        <f>C17+C18</f>
        <v>3.7447</v>
      </c>
    </row>
    <row r="17" spans="1:4" ht="53.25" customHeight="1">
      <c r="A17" s="48" t="s">
        <v>96</v>
      </c>
      <c r="B17" s="51" t="s">
        <v>58</v>
      </c>
      <c r="C17" s="141">
        <f>ROUND((C14+C15)*$D$17,4)</f>
        <v>3.7359</v>
      </c>
      <c r="D17" s="101">
        <v>0.34</v>
      </c>
    </row>
    <row r="18" spans="1:4" ht="69.75" customHeight="1">
      <c r="A18" s="48" t="s">
        <v>97</v>
      </c>
      <c r="B18" s="51" t="s">
        <v>151</v>
      </c>
      <c r="C18" s="141">
        <f>ROUND((C14+C15)*$D$18,4)</f>
        <v>0.0088</v>
      </c>
      <c r="D18" s="102">
        <v>0.0008</v>
      </c>
    </row>
    <row r="19" spans="1:4" ht="15.75">
      <c r="A19" s="49">
        <v>4</v>
      </c>
      <c r="B19" s="50" t="s">
        <v>181</v>
      </c>
      <c r="C19" s="141">
        <f>ROUND(C14*$D$19,4)</f>
        <v>7.9448</v>
      </c>
      <c r="D19" s="99">
        <f>Накладные!C39/100</f>
        <v>0.825</v>
      </c>
    </row>
    <row r="20" spans="1:4" ht="15.75">
      <c r="A20" s="49">
        <v>5</v>
      </c>
      <c r="B20" s="50" t="s">
        <v>59</v>
      </c>
      <c r="C20" s="141"/>
      <c r="D20" s="45" t="s">
        <v>113</v>
      </c>
    </row>
    <row r="21" spans="1:3" ht="15.75">
      <c r="A21" s="49">
        <v>6</v>
      </c>
      <c r="B21" s="50" t="s">
        <v>37</v>
      </c>
      <c r="C21" s="141"/>
    </row>
    <row r="22" spans="1:3" ht="15.75">
      <c r="A22" s="49">
        <v>7</v>
      </c>
      <c r="B22" s="50" t="s">
        <v>60</v>
      </c>
      <c r="C22" s="141">
        <f>C14+C15+C16+C19+C20+C21</f>
        <v>22.6773</v>
      </c>
    </row>
    <row r="23" spans="1:3" ht="15.75">
      <c r="A23" s="49">
        <v>8</v>
      </c>
      <c r="B23" s="50" t="s">
        <v>61</v>
      </c>
      <c r="C23" s="143">
        <v>0.8377</v>
      </c>
    </row>
    <row r="24" spans="1:3" ht="15.75">
      <c r="A24" s="49">
        <v>9</v>
      </c>
      <c r="B24" s="50" t="s">
        <v>62</v>
      </c>
      <c r="C24" s="139">
        <f>ROUND(C22*C23,4)</f>
        <v>18.9968</v>
      </c>
    </row>
    <row r="25" spans="1:3" ht="15.75">
      <c r="A25" s="49">
        <v>10</v>
      </c>
      <c r="B25" s="50" t="s">
        <v>63</v>
      </c>
      <c r="C25" s="139">
        <f>C22+C24</f>
        <v>41.674099999999996</v>
      </c>
    </row>
    <row r="26" spans="1:4" ht="15.75">
      <c r="A26" s="49">
        <v>11</v>
      </c>
      <c r="B26" s="50" t="s">
        <v>64</v>
      </c>
      <c r="C26" s="175">
        <f>ROUND(C25,2)</f>
        <v>41.67</v>
      </c>
      <c r="D26" s="179"/>
    </row>
    <row r="27" spans="1:6" s="174" customFormat="1" ht="18.75">
      <c r="A27" s="171">
        <v>12</v>
      </c>
      <c r="B27" s="172" t="s">
        <v>192</v>
      </c>
      <c r="C27" s="173">
        <v>0.2</v>
      </c>
      <c r="D27" s="178"/>
      <c r="F27" s="9"/>
    </row>
    <row r="28" spans="1:6" s="174" customFormat="1" ht="18.75">
      <c r="A28" s="171">
        <v>13</v>
      </c>
      <c r="B28" s="172" t="s">
        <v>193</v>
      </c>
      <c r="C28" s="136">
        <f>ROUND(C26*C27,2)</f>
        <v>8.33</v>
      </c>
      <c r="D28" s="176"/>
      <c r="E28" s="174" t="s">
        <v>194</v>
      </c>
      <c r="F28" s="9"/>
    </row>
    <row r="29" spans="1:6" s="174" customFormat="1" ht="31.5">
      <c r="A29" s="177">
        <v>14</v>
      </c>
      <c r="B29" s="172" t="s">
        <v>195</v>
      </c>
      <c r="C29" s="136">
        <f>C26+C28</f>
        <v>50</v>
      </c>
      <c r="D29" s="176"/>
      <c r="F29" s="9"/>
    </row>
    <row r="30" spans="1:4" ht="15.75">
      <c r="A30" s="49">
        <v>15</v>
      </c>
      <c r="B30" s="51" t="s">
        <v>65</v>
      </c>
      <c r="C30" s="142">
        <f>ROUND(C29,2)</f>
        <v>50</v>
      </c>
      <c r="D30" s="179"/>
    </row>
    <row r="31" spans="1:4" ht="15.75" hidden="1">
      <c r="A31" s="120"/>
      <c r="B31" s="121"/>
      <c r="C31" s="123">
        <f>400000/10000</f>
        <v>40</v>
      </c>
      <c r="D31" s="119" t="s">
        <v>158</v>
      </c>
    </row>
    <row r="32" spans="1:4" ht="15.75" hidden="1">
      <c r="A32" s="120"/>
      <c r="B32" s="121"/>
      <c r="C32" s="123">
        <f>C30/C31*100</f>
        <v>125</v>
      </c>
      <c r="D32" s="119"/>
    </row>
    <row r="33" ht="15.75">
      <c r="C33" s="99"/>
    </row>
    <row r="34" spans="1:4" ht="20.25">
      <c r="A34" s="52"/>
      <c r="B34" s="46" t="s">
        <v>53</v>
      </c>
      <c r="C34" s="14" t="s">
        <v>49</v>
      </c>
      <c r="D34" s="41"/>
    </row>
    <row r="35" spans="2:4" ht="20.25">
      <c r="B35" s="46"/>
      <c r="C35" s="9"/>
      <c r="D35" s="41"/>
    </row>
    <row r="36" spans="2:4" ht="20.25">
      <c r="B36" s="46" t="s">
        <v>50</v>
      </c>
      <c r="C36" s="22" t="s">
        <v>128</v>
      </c>
      <c r="D36" s="22"/>
    </row>
  </sheetData>
  <sheetProtection/>
  <mergeCells count="4">
    <mergeCell ref="A8:C8"/>
    <mergeCell ref="A9:C9"/>
    <mergeCell ref="A10:C10"/>
    <mergeCell ref="A11: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3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Normal="85" zoomScaleSheetLayoutView="85" workbookViewId="0" topLeftCell="A16">
      <selection activeCell="A10" sqref="A10:F10"/>
    </sheetView>
  </sheetViews>
  <sheetFormatPr defaultColWidth="9.140625" defaultRowHeight="12.75"/>
  <cols>
    <col min="1" max="1" width="4.421875" style="45" customWidth="1"/>
    <col min="2" max="2" width="46.57421875" style="45" customWidth="1"/>
    <col min="3" max="3" width="37.7109375" style="45" customWidth="1"/>
    <col min="4" max="4" width="13.7109375" style="45" customWidth="1"/>
    <col min="5" max="16384" width="9.140625" style="45" customWidth="1"/>
  </cols>
  <sheetData>
    <row r="1" ht="20.25">
      <c r="C1" s="26" t="s">
        <v>2</v>
      </c>
    </row>
    <row r="2" ht="20.25">
      <c r="C2" s="26" t="s">
        <v>3</v>
      </c>
    </row>
    <row r="3" ht="20.25">
      <c r="C3" s="26" t="s">
        <v>4</v>
      </c>
    </row>
    <row r="4" ht="20.25">
      <c r="C4" s="26" t="s">
        <v>5</v>
      </c>
    </row>
    <row r="5" ht="20.25">
      <c r="C5" s="26" t="s">
        <v>159</v>
      </c>
    </row>
    <row r="6" ht="20.25">
      <c r="C6" s="26" t="s">
        <v>160</v>
      </c>
    </row>
    <row r="8" spans="1:3" ht="18.75">
      <c r="A8" s="218" t="s">
        <v>95</v>
      </c>
      <c r="B8" s="218"/>
      <c r="C8" s="218"/>
    </row>
    <row r="9" spans="1:3" ht="18.75">
      <c r="A9" s="219" t="s">
        <v>204</v>
      </c>
      <c r="B9" s="219"/>
      <c r="C9" s="219"/>
    </row>
    <row r="10" spans="1:3" ht="58.5" customHeight="1">
      <c r="A10" s="220" t="s">
        <v>153</v>
      </c>
      <c r="B10" s="220"/>
      <c r="C10" s="220"/>
    </row>
    <row r="11" spans="1:3" ht="18.75">
      <c r="A11" s="218" t="s">
        <v>100</v>
      </c>
      <c r="B11" s="218"/>
      <c r="C11" s="218"/>
    </row>
    <row r="12" spans="1:3" ht="18.75">
      <c r="A12" s="47"/>
      <c r="B12" s="47"/>
      <c r="C12" s="47"/>
    </row>
    <row r="13" spans="1:3" ht="74.25" customHeight="1">
      <c r="A13" s="73" t="s">
        <v>6</v>
      </c>
      <c r="B13" s="73" t="s">
        <v>56</v>
      </c>
      <c r="C13" s="74" t="s">
        <v>150</v>
      </c>
    </row>
    <row r="14" spans="1:3" ht="15.75">
      <c r="A14" s="49">
        <v>1</v>
      </c>
      <c r="B14" s="50" t="s">
        <v>57</v>
      </c>
      <c r="C14" s="140">
        <f>Зарплата!F8</f>
        <v>9.63</v>
      </c>
    </row>
    <row r="15" spans="1:4" ht="15.75">
      <c r="A15" s="49">
        <v>2</v>
      </c>
      <c r="B15" s="50" t="s">
        <v>180</v>
      </c>
      <c r="C15" s="141">
        <f>ROUND(C14*$D$15,4)</f>
        <v>1.3578</v>
      </c>
      <c r="D15" s="99">
        <f>Накладные!C47/100</f>
        <v>0.141</v>
      </c>
    </row>
    <row r="16" spans="1:3" ht="15.75">
      <c r="A16" s="49">
        <v>3</v>
      </c>
      <c r="B16" s="50" t="s">
        <v>10</v>
      </c>
      <c r="C16" s="141">
        <f>C17+C18</f>
        <v>3.7447</v>
      </c>
    </row>
    <row r="17" spans="1:4" ht="53.25" customHeight="1">
      <c r="A17" s="48" t="s">
        <v>96</v>
      </c>
      <c r="B17" s="51" t="s">
        <v>58</v>
      </c>
      <c r="C17" s="141">
        <f>ROUND((C14+C15)*$D$17,4)</f>
        <v>3.7359</v>
      </c>
      <c r="D17" s="101">
        <v>0.34</v>
      </c>
    </row>
    <row r="18" spans="1:4" ht="69.75" customHeight="1">
      <c r="A18" s="48" t="s">
        <v>97</v>
      </c>
      <c r="B18" s="51" t="s">
        <v>151</v>
      </c>
      <c r="C18" s="141">
        <f>ROUND((C14+C15)*$D$18,4)</f>
        <v>0.0088</v>
      </c>
      <c r="D18" s="102">
        <v>0.0008</v>
      </c>
    </row>
    <row r="19" spans="1:4" ht="15.75">
      <c r="A19" s="49">
        <v>4</v>
      </c>
      <c r="B19" s="50" t="s">
        <v>181</v>
      </c>
      <c r="C19" s="141">
        <f>ROUND(C14*$D$19,4)</f>
        <v>7.9448</v>
      </c>
      <c r="D19" s="99">
        <f>Накладные!C39/100</f>
        <v>0.825</v>
      </c>
    </row>
    <row r="20" spans="1:4" ht="15.75">
      <c r="A20" s="49">
        <v>5</v>
      </c>
      <c r="B20" s="50" t="s">
        <v>59</v>
      </c>
      <c r="C20" s="141"/>
      <c r="D20" s="45" t="s">
        <v>113</v>
      </c>
    </row>
    <row r="21" spans="1:3" ht="15.75">
      <c r="A21" s="49">
        <v>6</v>
      </c>
      <c r="B21" s="50" t="s">
        <v>37</v>
      </c>
      <c r="C21" s="141"/>
    </row>
    <row r="22" spans="1:3" ht="15.75">
      <c r="A22" s="49">
        <v>7</v>
      </c>
      <c r="B22" s="50" t="s">
        <v>60</v>
      </c>
      <c r="C22" s="141">
        <f>C14+C15+C16+C19+C20+C21</f>
        <v>22.6773</v>
      </c>
    </row>
    <row r="23" spans="1:3" ht="15.75">
      <c r="A23" s="49">
        <v>8</v>
      </c>
      <c r="B23" s="50" t="s">
        <v>61</v>
      </c>
      <c r="C23" s="143">
        <v>-0.287</v>
      </c>
    </row>
    <row r="24" spans="1:3" ht="15.75">
      <c r="A24" s="49">
        <v>9</v>
      </c>
      <c r="B24" s="50" t="s">
        <v>62</v>
      </c>
      <c r="C24" s="141">
        <f>ROUND(C22*C23,4)</f>
        <v>-6.5084</v>
      </c>
    </row>
    <row r="25" spans="1:4" ht="15.75">
      <c r="A25" s="49">
        <v>10</v>
      </c>
      <c r="B25" s="50" t="s">
        <v>63</v>
      </c>
      <c r="C25" s="141">
        <f>C22+C24</f>
        <v>16.1689</v>
      </c>
      <c r="D25" s="179"/>
    </row>
    <row r="26" spans="1:4" ht="15.75">
      <c r="A26" s="49">
        <v>11</v>
      </c>
      <c r="B26" s="50" t="s">
        <v>64</v>
      </c>
      <c r="C26" s="175">
        <f>ROUND(C25,2)</f>
        <v>16.17</v>
      </c>
      <c r="D26" s="179"/>
    </row>
    <row r="27" spans="1:6" s="174" customFormat="1" ht="18.75">
      <c r="A27" s="171">
        <v>12</v>
      </c>
      <c r="B27" s="172" t="s">
        <v>192</v>
      </c>
      <c r="C27" s="173">
        <v>0.2</v>
      </c>
      <c r="D27" s="178"/>
      <c r="F27" s="9"/>
    </row>
    <row r="28" spans="1:6" s="174" customFormat="1" ht="18.75">
      <c r="A28" s="171">
        <v>13</v>
      </c>
      <c r="B28" s="172" t="s">
        <v>193</v>
      </c>
      <c r="C28" s="136">
        <f>ROUND(C26*C27,2)</f>
        <v>3.23</v>
      </c>
      <c r="D28" s="176"/>
      <c r="E28" s="174" t="s">
        <v>194</v>
      </c>
      <c r="F28" s="9"/>
    </row>
    <row r="29" spans="1:6" s="174" customFormat="1" ht="31.5">
      <c r="A29" s="177">
        <v>14</v>
      </c>
      <c r="B29" s="172" t="s">
        <v>195</v>
      </c>
      <c r="C29" s="136">
        <f>C26+C28</f>
        <v>19.400000000000002</v>
      </c>
      <c r="D29" s="176"/>
      <c r="F29" s="9"/>
    </row>
    <row r="30" spans="1:4" ht="15.75">
      <c r="A30" s="49">
        <v>15</v>
      </c>
      <c r="B30" s="51" t="s">
        <v>65</v>
      </c>
      <c r="C30" s="142">
        <f>ROUND(C29,2)</f>
        <v>19.4</v>
      </c>
      <c r="D30" s="179"/>
    </row>
    <row r="31" spans="1:4" ht="15.75" hidden="1">
      <c r="A31" s="120"/>
      <c r="B31" s="121"/>
      <c r="C31" s="123">
        <v>18.46</v>
      </c>
      <c r="D31" s="119" t="s">
        <v>158</v>
      </c>
    </row>
    <row r="32" spans="1:4" ht="15.75" hidden="1">
      <c r="A32" s="120"/>
      <c r="B32" s="121"/>
      <c r="C32" s="123">
        <f>C30/C31*100</f>
        <v>105.09209100758395</v>
      </c>
      <c r="D32" s="119"/>
    </row>
    <row r="33" ht="15.75">
      <c r="C33" s="99"/>
    </row>
    <row r="34" spans="1:4" ht="20.25">
      <c r="A34" s="52"/>
      <c r="B34" s="46" t="s">
        <v>53</v>
      </c>
      <c r="C34" s="14" t="s">
        <v>49</v>
      </c>
      <c r="D34" s="41"/>
    </row>
    <row r="35" spans="2:4" ht="20.25">
      <c r="B35" s="46"/>
      <c r="C35" s="9"/>
      <c r="D35" s="41"/>
    </row>
    <row r="36" spans="2:4" ht="20.25">
      <c r="B36" s="46" t="s">
        <v>50</v>
      </c>
      <c r="C36" s="22" t="s">
        <v>128</v>
      </c>
      <c r="D36" s="22"/>
    </row>
  </sheetData>
  <sheetProtection/>
  <mergeCells count="4">
    <mergeCell ref="A8:C8"/>
    <mergeCell ref="A9:C9"/>
    <mergeCell ref="A10:C10"/>
    <mergeCell ref="A11: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0" sqref="A10:F10"/>
    </sheetView>
  </sheetViews>
  <sheetFormatPr defaultColWidth="9.140625" defaultRowHeight="12.75"/>
  <cols>
    <col min="1" max="1" width="7.421875" style="92" customWidth="1"/>
    <col min="2" max="2" width="47.00390625" style="92" customWidth="1"/>
    <col min="3" max="3" width="13.7109375" style="92" customWidth="1"/>
    <col min="4" max="7" width="12.28125" style="92" customWidth="1"/>
    <col min="8" max="8" width="17.57421875" style="92" customWidth="1"/>
    <col min="9" max="9" width="15.8515625" style="92" customWidth="1"/>
    <col min="10" max="16384" width="9.140625" style="92" customWidth="1"/>
  </cols>
  <sheetData>
    <row r="1" spans="1:9" ht="18.75">
      <c r="A1" s="228" t="s">
        <v>182</v>
      </c>
      <c r="B1" s="228"/>
      <c r="C1" s="228"/>
      <c r="D1" s="228"/>
      <c r="E1" s="228"/>
      <c r="F1" s="228"/>
      <c r="G1" s="228"/>
      <c r="H1" s="228"/>
      <c r="I1" s="228"/>
    </row>
    <row r="2" spans="1:9" ht="18.75">
      <c r="A2" s="229" t="s">
        <v>183</v>
      </c>
      <c r="B2" s="229"/>
      <c r="C2" s="229"/>
      <c r="D2" s="229"/>
      <c r="E2" s="229"/>
      <c r="F2" s="229"/>
      <c r="G2" s="229"/>
      <c r="H2" s="229"/>
      <c r="I2" s="229"/>
    </row>
    <row r="3" spans="1:12" ht="18.75">
      <c r="A3" s="230" t="s">
        <v>205</v>
      </c>
      <c r="B3" s="230"/>
      <c r="C3" s="230"/>
      <c r="D3" s="230"/>
      <c r="E3" s="230"/>
      <c r="F3" s="230"/>
      <c r="G3" s="230"/>
      <c r="H3" s="230"/>
      <c r="I3" s="230"/>
      <c r="J3" s="144"/>
      <c r="K3" s="144"/>
      <c r="L3" s="144"/>
    </row>
    <row r="4" spans="1:12" ht="46.5" customHeight="1">
      <c r="A4" s="231" t="s">
        <v>184</v>
      </c>
      <c r="B4" s="231"/>
      <c r="C4" s="231"/>
      <c r="D4" s="231"/>
      <c r="E4" s="231"/>
      <c r="F4" s="231"/>
      <c r="G4" s="231"/>
      <c r="H4" s="231"/>
      <c r="I4" s="231"/>
      <c r="J4" s="144"/>
      <c r="K4" s="144"/>
      <c r="L4" s="144"/>
    </row>
    <row r="5" spans="1:9" ht="18.75">
      <c r="A5" s="229"/>
      <c r="B5" s="229"/>
      <c r="C5" s="229"/>
      <c r="D5" s="229"/>
      <c r="E5" s="229"/>
      <c r="F5" s="229"/>
      <c r="G5" s="229"/>
      <c r="H5" s="229"/>
      <c r="I5" s="229"/>
    </row>
    <row r="6" spans="1:9" ht="20.25" customHeight="1">
      <c r="A6" s="225" t="s">
        <v>6</v>
      </c>
      <c r="B6" s="225" t="s">
        <v>197</v>
      </c>
      <c r="C6" s="225" t="s">
        <v>0</v>
      </c>
      <c r="D6" s="221" t="s">
        <v>119</v>
      </c>
      <c r="E6" s="221"/>
      <c r="F6" s="221" t="s">
        <v>119</v>
      </c>
      <c r="G6" s="221"/>
      <c r="H6" s="225" t="s">
        <v>185</v>
      </c>
      <c r="I6" s="225" t="s">
        <v>186</v>
      </c>
    </row>
    <row r="7" spans="1:9" ht="21.75" customHeight="1">
      <c r="A7" s="225"/>
      <c r="B7" s="225"/>
      <c r="C7" s="225"/>
      <c r="D7" s="226" t="s">
        <v>120</v>
      </c>
      <c r="E7" s="227"/>
      <c r="F7" s="226" t="s">
        <v>187</v>
      </c>
      <c r="G7" s="227"/>
      <c r="H7" s="225"/>
      <c r="I7" s="225"/>
    </row>
    <row r="8" spans="1:9" ht="21" customHeight="1">
      <c r="A8" s="225"/>
      <c r="B8" s="225"/>
      <c r="C8" s="225"/>
      <c r="D8" s="221" t="s">
        <v>121</v>
      </c>
      <c r="E8" s="221" t="s">
        <v>122</v>
      </c>
      <c r="F8" s="221" t="s">
        <v>121</v>
      </c>
      <c r="G8" s="221" t="s">
        <v>122</v>
      </c>
      <c r="H8" s="225"/>
      <c r="I8" s="225"/>
    </row>
    <row r="9" spans="1:9" ht="16.5" customHeight="1">
      <c r="A9" s="225"/>
      <c r="B9" s="225"/>
      <c r="C9" s="225"/>
      <c r="D9" s="221"/>
      <c r="E9" s="221"/>
      <c r="F9" s="221"/>
      <c r="G9" s="221"/>
      <c r="H9" s="225"/>
      <c r="I9" s="225"/>
    </row>
    <row r="10" spans="1:9" ht="18.75">
      <c r="A10" s="145">
        <v>1</v>
      </c>
      <c r="B10" s="145">
        <v>2</v>
      </c>
      <c r="C10" s="145">
        <v>3</v>
      </c>
      <c r="D10" s="146">
        <v>4</v>
      </c>
      <c r="E10" s="146">
        <v>5</v>
      </c>
      <c r="F10" s="146">
        <v>4</v>
      </c>
      <c r="G10" s="146">
        <v>5</v>
      </c>
      <c r="H10" s="145">
        <v>6</v>
      </c>
      <c r="I10" s="145">
        <v>7</v>
      </c>
    </row>
    <row r="11" spans="1:9" ht="60" customHeight="1">
      <c r="A11" s="147">
        <v>1</v>
      </c>
      <c r="B11" s="148" t="s">
        <v>130</v>
      </c>
      <c r="C11" s="149" t="str">
        <f>'[1]Характеристика'!C13</f>
        <v>сеанс</v>
      </c>
      <c r="D11" s="150">
        <f>'ПK бел.'!C26</f>
        <v>16.17</v>
      </c>
      <c r="E11" s="150">
        <f>'ПK бел.'!C30</f>
        <v>19.4</v>
      </c>
      <c r="F11" s="150">
        <f>ROUND(G11-(G11*20/120),2)</f>
        <v>15.38</v>
      </c>
      <c r="G11" s="150">
        <f>'ПK бел.'!C31</f>
        <v>18.46</v>
      </c>
      <c r="H11" s="151">
        <f>E11/G11*100</f>
        <v>105.09209100758395</v>
      </c>
      <c r="I11" s="149"/>
    </row>
    <row r="12" spans="1:9" ht="18.75">
      <c r="A12" s="152"/>
      <c r="B12" s="153"/>
      <c r="C12" s="154"/>
      <c r="D12" s="155"/>
      <c r="E12" s="155"/>
      <c r="F12" s="155"/>
      <c r="G12" s="155"/>
      <c r="H12" s="156"/>
      <c r="I12" s="157"/>
    </row>
    <row r="13" spans="1:9" ht="51.75" customHeight="1">
      <c r="A13" s="222" t="s">
        <v>123</v>
      </c>
      <c r="B13" s="222"/>
      <c r="C13" s="222"/>
      <c r="D13" s="222"/>
      <c r="E13" s="222"/>
      <c r="F13" s="222"/>
      <c r="G13" s="222"/>
      <c r="H13" s="222"/>
      <c r="I13" s="222"/>
    </row>
    <row r="14" spans="1:9" ht="18.75">
      <c r="A14" s="158"/>
      <c r="B14" s="93"/>
      <c r="C14" s="159"/>
      <c r="D14" s="160"/>
      <c r="E14" s="160"/>
      <c r="F14" s="160"/>
      <c r="G14" s="160"/>
      <c r="H14" s="161"/>
      <c r="I14" s="161"/>
    </row>
    <row r="15" spans="1:9" ht="20.25" customHeight="1">
      <c r="A15" s="113"/>
      <c r="B15" s="113" t="s">
        <v>3</v>
      </c>
      <c r="C15" s="223" t="s">
        <v>124</v>
      </c>
      <c r="D15" s="223"/>
      <c r="E15" s="114"/>
      <c r="F15" s="114"/>
      <c r="G15" s="114"/>
      <c r="H15" s="158" t="s">
        <v>188</v>
      </c>
      <c r="I15" s="113"/>
    </row>
    <row r="16" spans="1:9" ht="18.7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18" ht="18.75">
      <c r="A17" s="94"/>
      <c r="B17" s="115" t="s">
        <v>53</v>
      </c>
      <c r="C17" s="224" t="s">
        <v>124</v>
      </c>
      <c r="D17" s="224"/>
      <c r="E17" s="116"/>
      <c r="F17" s="116"/>
      <c r="G17" s="116"/>
      <c r="H17" s="115" t="s">
        <v>98</v>
      </c>
      <c r="I17" s="115"/>
      <c r="J17" s="94"/>
      <c r="K17" s="94"/>
      <c r="L17" s="94"/>
      <c r="M17" s="94"/>
      <c r="O17" s="94"/>
      <c r="P17" s="94"/>
      <c r="Q17" s="94"/>
      <c r="R17" s="94"/>
    </row>
    <row r="18" spans="1:18" ht="18.75">
      <c r="A18" s="94"/>
      <c r="B18" s="115"/>
      <c r="C18" s="115"/>
      <c r="D18" s="115"/>
      <c r="E18" s="115"/>
      <c r="F18" s="115"/>
      <c r="G18" s="115"/>
      <c r="H18" s="115"/>
      <c r="I18" s="115"/>
      <c r="J18" s="94"/>
      <c r="K18" s="94"/>
      <c r="L18" s="94"/>
      <c r="M18" s="94"/>
      <c r="O18" s="94"/>
      <c r="P18" s="94"/>
      <c r="Q18" s="94"/>
      <c r="R18" s="94"/>
    </row>
    <row r="19" spans="1:18" ht="18.75">
      <c r="A19" s="94"/>
      <c r="B19" s="115" t="s">
        <v>50</v>
      </c>
      <c r="C19" s="224" t="s">
        <v>124</v>
      </c>
      <c r="D19" s="224"/>
      <c r="E19" s="116"/>
      <c r="F19" s="116"/>
      <c r="G19" s="116"/>
      <c r="H19" s="94" t="s">
        <v>128</v>
      </c>
      <c r="I19" s="115"/>
      <c r="J19" s="94"/>
      <c r="K19" s="94"/>
      <c r="L19" s="94"/>
      <c r="M19" s="94"/>
      <c r="O19" s="94"/>
      <c r="P19" s="94"/>
      <c r="Q19" s="94"/>
      <c r="R19" s="94"/>
    </row>
    <row r="20" spans="1:9" ht="18.75">
      <c r="A20" s="162"/>
      <c r="B20" s="163"/>
      <c r="C20" s="164"/>
      <c r="D20" s="165"/>
      <c r="E20" s="165"/>
      <c r="F20" s="165"/>
      <c r="G20" s="165"/>
      <c r="H20" s="165"/>
      <c r="I20" s="165"/>
    </row>
    <row r="21" spans="1:9" ht="18.75">
      <c r="A21" s="162"/>
      <c r="B21" s="162"/>
      <c r="C21" s="166"/>
      <c r="D21" s="167"/>
      <c r="E21" s="167"/>
      <c r="F21" s="167"/>
      <c r="G21" s="167"/>
      <c r="H21" s="167"/>
      <c r="I21" s="167"/>
    </row>
    <row r="22" spans="1:9" ht="15.75">
      <c r="A22" s="95"/>
      <c r="B22" s="95"/>
      <c r="C22" s="96"/>
      <c r="D22" s="97"/>
      <c r="E22" s="97"/>
      <c r="F22" s="97"/>
      <c r="G22" s="97"/>
      <c r="H22" s="97"/>
      <c r="I22" s="97"/>
    </row>
    <row r="23" spans="1:9" ht="15.75">
      <c r="A23" s="95"/>
      <c r="B23" s="95"/>
      <c r="C23" s="96"/>
      <c r="D23" s="97"/>
      <c r="E23" s="97"/>
      <c r="F23" s="97"/>
      <c r="G23" s="97"/>
      <c r="H23" s="97"/>
      <c r="I23" s="97"/>
    </row>
    <row r="24" spans="1:9" ht="15.75">
      <c r="A24" s="95"/>
      <c r="B24" s="95"/>
      <c r="C24" s="96"/>
      <c r="D24" s="97"/>
      <c r="E24" s="97"/>
      <c r="F24" s="97"/>
      <c r="G24" s="97"/>
      <c r="H24" s="97"/>
      <c r="I24" s="97"/>
    </row>
  </sheetData>
  <sheetProtection/>
  <mergeCells count="22">
    <mergeCell ref="A1:I1"/>
    <mergeCell ref="A2:I2"/>
    <mergeCell ref="A3:I3"/>
    <mergeCell ref="A4:I4"/>
    <mergeCell ref="A5:I5"/>
    <mergeCell ref="A6:A9"/>
    <mergeCell ref="C17:D17"/>
    <mergeCell ref="C19:D19"/>
    <mergeCell ref="H6:H9"/>
    <mergeCell ref="I6:I9"/>
    <mergeCell ref="D7:E7"/>
    <mergeCell ref="F7:G7"/>
    <mergeCell ref="C6:C9"/>
    <mergeCell ref="F8:F9"/>
    <mergeCell ref="G8:G9"/>
    <mergeCell ref="D6:E6"/>
    <mergeCell ref="F6:G6"/>
    <mergeCell ref="D8:D9"/>
    <mergeCell ref="E8:E9"/>
    <mergeCell ref="A13:I13"/>
    <mergeCell ref="C15:D15"/>
    <mergeCell ref="B6:B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0" r:id="rId1"/>
  <colBreaks count="1" manualBreakCount="1">
    <brk id="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NewDen</cp:lastModifiedBy>
  <cp:lastPrinted>2020-07-28T12:26:59Z</cp:lastPrinted>
  <dcterms:created xsi:type="dcterms:W3CDTF">1996-10-08T23:32:33Z</dcterms:created>
  <dcterms:modified xsi:type="dcterms:W3CDTF">2020-07-28T12:27:02Z</dcterms:modified>
  <cp:category/>
  <cp:version/>
  <cp:contentType/>
  <cp:contentStatus/>
</cp:coreProperties>
</file>